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545" windowWidth="15120" windowHeight="6570" firstSheet="9" activeTab="9"/>
  </bookViews>
  <sheets>
    <sheet name="первый" sheetId="34" r:id="rId1"/>
    <sheet name="второй" sheetId="35" r:id="rId2"/>
    <sheet name="третий" sheetId="36" r:id="rId3"/>
    <sheet name="четвёртый" sheetId="37" r:id="rId4"/>
    <sheet name="пятый" sheetId="38" r:id="rId5"/>
    <sheet name="шестой" sheetId="53" r:id="rId6"/>
    <sheet name="седьмой" sheetId="40" r:id="rId7"/>
    <sheet name="восьмой" sheetId="58" r:id="rId8"/>
    <sheet name="девятый" sheetId="42" r:id="rId9"/>
    <sheet name="десятый" sheetId="62" r:id="rId10"/>
    <sheet name="одиннадцатый" sheetId="60" r:id="rId11"/>
    <sheet name="двенадцатый" sheetId="59" r:id="rId12"/>
    <sheet name="тринадцатый" sheetId="46" r:id="rId13"/>
    <sheet name="четырнадцатый" sheetId="47" r:id="rId14"/>
    <sheet name="Лист1" sheetId="48" r:id="rId15"/>
    <sheet name="Лист2" sheetId="49" r:id="rId16"/>
    <sheet name="Лист3" sheetId="50" r:id="rId17"/>
    <sheet name="Лист5" sheetId="61" r:id="rId18"/>
    <sheet name="Лист4" sheetId="52" r:id="rId19"/>
  </sheets>
  <calcPr calcId="152511"/>
</workbook>
</file>

<file path=xl/calcChain.xml><?xml version="1.0" encoding="utf-8"?>
<calcChain xmlns="http://schemas.openxmlformats.org/spreadsheetml/2006/main">
  <c r="Q37" i="62" l="1"/>
  <c r="P37" i="62"/>
  <c r="O37" i="62"/>
  <c r="N37" i="62"/>
  <c r="M37" i="62"/>
  <c r="I37" i="62"/>
  <c r="H37" i="62"/>
  <c r="G37" i="62"/>
  <c r="F37" i="62"/>
  <c r="E37" i="62"/>
  <c r="I33" i="62"/>
  <c r="H33" i="62"/>
  <c r="G33" i="62"/>
  <c r="F33" i="62"/>
  <c r="E33" i="62"/>
  <c r="Q25" i="62"/>
  <c r="P25" i="62"/>
  <c r="O25" i="62"/>
  <c r="N25" i="62"/>
  <c r="M25" i="62"/>
  <c r="I25" i="62"/>
  <c r="H25" i="62"/>
  <c r="G25" i="62"/>
  <c r="F25" i="62"/>
  <c r="E25" i="62"/>
  <c r="Q21" i="62"/>
  <c r="M21" i="62"/>
  <c r="I21" i="62"/>
  <c r="P20" i="62"/>
  <c r="O20" i="62"/>
  <c r="O21" i="62" s="1"/>
  <c r="N20" i="62"/>
  <c r="N21" i="62" s="1"/>
  <c r="H20" i="62"/>
  <c r="G20" i="62"/>
  <c r="F20" i="62"/>
  <c r="E20" i="62"/>
  <c r="G19" i="62"/>
  <c r="G21" i="62" s="1"/>
  <c r="F19" i="62"/>
  <c r="E19" i="62"/>
  <c r="E21" i="62" s="1"/>
  <c r="Q13" i="62"/>
  <c r="I13" i="62"/>
  <c r="H13" i="62"/>
  <c r="G13" i="62"/>
  <c r="F13" i="62"/>
  <c r="E13" i="62"/>
  <c r="P11" i="62"/>
  <c r="P13" i="62" s="1"/>
  <c r="O11" i="62"/>
  <c r="O13" i="62" s="1"/>
  <c r="N11" i="62"/>
  <c r="N13" i="62" s="1"/>
  <c r="M11" i="62"/>
  <c r="M13" i="62" s="1"/>
  <c r="I10" i="62"/>
  <c r="H9" i="62"/>
  <c r="H10" i="62" s="1"/>
  <c r="G9" i="62"/>
  <c r="G10" i="62" s="1"/>
  <c r="F9" i="62"/>
  <c r="F10" i="62" s="1"/>
  <c r="E9" i="62"/>
  <c r="E10" i="62" s="1"/>
  <c r="P44" i="58"/>
  <c r="M39" i="62" l="1"/>
  <c r="I39" i="62"/>
  <c r="N39" i="62"/>
  <c r="F21" i="62"/>
  <c r="F39" i="62" s="1"/>
  <c r="Q39" i="62"/>
  <c r="O39" i="62"/>
  <c r="D28" i="42"/>
  <c r="H28" i="42"/>
  <c r="G28" i="42"/>
  <c r="F28" i="42"/>
  <c r="G23" i="42"/>
  <c r="M28" i="46" l="1"/>
  <c r="I13" i="47" l="1"/>
  <c r="H13" i="47"/>
  <c r="G13" i="47"/>
  <c r="F13" i="47"/>
  <c r="E13" i="47"/>
  <c r="I10" i="47"/>
  <c r="H10" i="47"/>
  <c r="N15" i="46" l="1"/>
  <c r="M15" i="46"/>
  <c r="L15" i="46"/>
  <c r="K15" i="46"/>
  <c r="J15" i="46"/>
  <c r="E9" i="46"/>
  <c r="F9" i="46"/>
  <c r="G9" i="46"/>
  <c r="H9" i="46"/>
  <c r="E10" i="46"/>
  <c r="F10" i="46"/>
  <c r="G10" i="46"/>
  <c r="H10" i="46"/>
  <c r="E11" i="46"/>
  <c r="F11" i="46"/>
  <c r="F15" i="46" s="1"/>
  <c r="G11" i="46"/>
  <c r="I11" i="46"/>
  <c r="I15" i="46" s="1"/>
  <c r="E22" i="46"/>
  <c r="F22" i="46"/>
  <c r="G22" i="46"/>
  <c r="H22" i="46"/>
  <c r="E23" i="46"/>
  <c r="F23" i="46"/>
  <c r="G23" i="46"/>
  <c r="H23" i="46"/>
  <c r="E24" i="46"/>
  <c r="F24" i="46"/>
  <c r="G24" i="46"/>
  <c r="I24" i="46"/>
  <c r="E28" i="46"/>
  <c r="F28" i="46"/>
  <c r="G28" i="46"/>
  <c r="I28" i="46"/>
  <c r="E32" i="46"/>
  <c r="E34" i="46"/>
  <c r="F34" i="46"/>
  <c r="G34" i="46"/>
  <c r="H34" i="46"/>
  <c r="E35" i="46"/>
  <c r="F35" i="46"/>
  <c r="G35" i="46"/>
  <c r="H35" i="46"/>
  <c r="I36" i="46"/>
  <c r="Q38" i="60"/>
  <c r="P38" i="60"/>
  <c r="O38" i="60"/>
  <c r="N38" i="60"/>
  <c r="M38" i="60"/>
  <c r="Q34" i="60"/>
  <c r="P34" i="60"/>
  <c r="O33" i="60"/>
  <c r="O34" i="60" s="1"/>
  <c r="N33" i="60"/>
  <c r="N34" i="60" s="1"/>
  <c r="M33" i="60"/>
  <c r="M34" i="60" s="1"/>
  <c r="Q27" i="60"/>
  <c r="P27" i="60"/>
  <c r="O27" i="60"/>
  <c r="N27" i="60"/>
  <c r="M27" i="60"/>
  <c r="I27" i="60"/>
  <c r="H27" i="60"/>
  <c r="G27" i="60"/>
  <c r="F27" i="60"/>
  <c r="E27" i="60"/>
  <c r="Q23" i="60"/>
  <c r="P23" i="60"/>
  <c r="I23" i="60"/>
  <c r="O22" i="60"/>
  <c r="O23" i="60" s="1"/>
  <c r="N22" i="60"/>
  <c r="N23" i="60" s="1"/>
  <c r="M22" i="60"/>
  <c r="M23" i="60" s="1"/>
  <c r="H22" i="60"/>
  <c r="H23" i="60" s="1"/>
  <c r="G22" i="60"/>
  <c r="G23" i="60" s="1"/>
  <c r="F22" i="60"/>
  <c r="F23" i="60" s="1"/>
  <c r="E22" i="60"/>
  <c r="E23" i="60" s="1"/>
  <c r="Q14" i="60"/>
  <c r="P14" i="60"/>
  <c r="O14" i="60"/>
  <c r="N14" i="60"/>
  <c r="M14" i="60"/>
  <c r="Q11" i="60"/>
  <c r="I11" i="60"/>
  <c r="G11" i="60"/>
  <c r="E11" i="60"/>
  <c r="O10" i="60"/>
  <c r="O11" i="60" s="1"/>
  <c r="M10" i="60"/>
  <c r="M11" i="60" s="1"/>
  <c r="H10" i="60"/>
  <c r="P10" i="60" s="1"/>
  <c r="F10" i="60"/>
  <c r="F11" i="60" s="1"/>
  <c r="Q34" i="59"/>
  <c r="P34" i="59"/>
  <c r="O34" i="59"/>
  <c r="N34" i="59"/>
  <c r="M34" i="59"/>
  <c r="Q26" i="59"/>
  <c r="O26" i="59"/>
  <c r="N26" i="59"/>
  <c r="I26" i="59"/>
  <c r="G26" i="59"/>
  <c r="F26" i="59"/>
  <c r="E26" i="59"/>
  <c r="Q22" i="59"/>
  <c r="O22" i="59"/>
  <c r="N22" i="59"/>
  <c r="M22" i="59"/>
  <c r="I22" i="59"/>
  <c r="H21" i="59"/>
  <c r="G21" i="59"/>
  <c r="F21" i="59"/>
  <c r="E21" i="59"/>
  <c r="H20" i="59"/>
  <c r="G20" i="59"/>
  <c r="G22" i="59" s="1"/>
  <c r="F20" i="59"/>
  <c r="F22" i="59" s="1"/>
  <c r="E20" i="59"/>
  <c r="E22" i="59" s="1"/>
  <c r="Q14" i="59"/>
  <c r="P14" i="59"/>
  <c r="O14" i="59"/>
  <c r="N14" i="59"/>
  <c r="M14" i="59"/>
  <c r="Q10" i="59"/>
  <c r="I10" i="59"/>
  <c r="H9" i="59"/>
  <c r="P9" i="59" s="1"/>
  <c r="P10" i="59" s="1"/>
  <c r="G9" i="59"/>
  <c r="G10" i="59" s="1"/>
  <c r="F9" i="59"/>
  <c r="F10" i="59" s="1"/>
  <c r="E9" i="59"/>
  <c r="E10" i="59" s="1"/>
  <c r="H36" i="46" l="1"/>
  <c r="I39" i="59"/>
  <c r="Q39" i="59"/>
  <c r="N10" i="60"/>
  <c r="N11" i="60" s="1"/>
  <c r="F36" i="46"/>
  <c r="G15" i="46"/>
  <c r="E15" i="46"/>
  <c r="G36" i="46"/>
  <c r="H16" i="46"/>
  <c r="E36" i="46"/>
  <c r="I40" i="60"/>
  <c r="E39" i="59"/>
  <c r="G39" i="59"/>
  <c r="F39" i="59"/>
  <c r="M9" i="59"/>
  <c r="M10" i="59" s="1"/>
  <c r="M39" i="59" s="1"/>
  <c r="O9" i="59"/>
  <c r="O10" i="59" s="1"/>
  <c r="O39" i="59" s="1"/>
  <c r="N9" i="59"/>
  <c r="N10" i="59" s="1"/>
  <c r="N39" i="59" s="1"/>
  <c r="H14" i="36"/>
  <c r="G14" i="36"/>
  <c r="F14" i="36"/>
  <c r="E14" i="36"/>
  <c r="D14" i="36"/>
  <c r="E28" i="42"/>
  <c r="H44" i="58" l="1"/>
  <c r="Q42" i="58"/>
  <c r="P42" i="58"/>
  <c r="O42" i="58"/>
  <c r="N42" i="58"/>
  <c r="M42" i="58"/>
  <c r="Q38" i="58"/>
  <c r="P38" i="58"/>
  <c r="O38" i="58"/>
  <c r="N38" i="58"/>
  <c r="M38" i="58"/>
  <c r="Q26" i="58"/>
  <c r="Q44" i="58" s="1"/>
  <c r="O26" i="58"/>
  <c r="O44" i="58" s="1"/>
  <c r="N26" i="58"/>
  <c r="N44" i="58" s="1"/>
  <c r="M26" i="58"/>
  <c r="M44" i="58" s="1"/>
  <c r="I26" i="58"/>
  <c r="G26" i="58"/>
  <c r="F26" i="58"/>
  <c r="E26" i="58"/>
  <c r="P25" i="58"/>
  <c r="H25" i="58"/>
  <c r="Q14" i="58"/>
  <c r="P14" i="58"/>
  <c r="O14" i="58"/>
  <c r="N14" i="58"/>
  <c r="M14" i="58"/>
  <c r="Q11" i="58"/>
  <c r="P11" i="58"/>
  <c r="O11" i="58"/>
  <c r="N11" i="58"/>
  <c r="M11" i="58"/>
  <c r="H9" i="58"/>
  <c r="G9" i="58"/>
  <c r="F9" i="58"/>
  <c r="E9" i="58"/>
  <c r="F44" i="58" l="1"/>
  <c r="I44" i="58"/>
  <c r="E44" i="58"/>
  <c r="G44" i="58"/>
  <c r="D36" i="42"/>
  <c r="E36" i="42"/>
  <c r="F36" i="42"/>
  <c r="G36" i="42"/>
  <c r="H36" i="42"/>
  <c r="H10" i="42"/>
  <c r="G9" i="42"/>
  <c r="G10" i="42" s="1"/>
  <c r="F9" i="42"/>
  <c r="F10" i="42" s="1"/>
  <c r="E9" i="42"/>
  <c r="E10" i="42" s="1"/>
  <c r="D9" i="42"/>
  <c r="D10" i="42" s="1"/>
  <c r="P10" i="42"/>
  <c r="O10" i="42"/>
  <c r="N10" i="42"/>
  <c r="M10" i="42"/>
  <c r="L10" i="42"/>
  <c r="H14" i="42"/>
  <c r="G14" i="42"/>
  <c r="F14" i="42"/>
  <c r="E14" i="42"/>
  <c r="D14" i="42"/>
  <c r="H13" i="53"/>
  <c r="G13" i="53"/>
  <c r="F13" i="53"/>
  <c r="E13" i="53"/>
  <c r="D13" i="53"/>
  <c r="P15" i="35" l="1"/>
  <c r="O15" i="35"/>
  <c r="N15" i="35"/>
  <c r="M15" i="35"/>
  <c r="L15" i="35"/>
  <c r="Q13" i="34" l="1"/>
  <c r="P13" i="34"/>
  <c r="O13" i="34"/>
  <c r="N13" i="34"/>
  <c r="M13" i="34"/>
  <c r="M45" i="53" l="1"/>
  <c r="L45" i="53"/>
  <c r="K45" i="53"/>
  <c r="J45" i="53"/>
  <c r="I45" i="53"/>
  <c r="H40" i="53"/>
  <c r="G40" i="53"/>
  <c r="F40" i="53"/>
  <c r="E40" i="53"/>
  <c r="D40" i="53"/>
  <c r="M39" i="53"/>
  <c r="K39" i="53"/>
  <c r="J39" i="53"/>
  <c r="I39" i="53"/>
  <c r="H36" i="53"/>
  <c r="L28" i="53"/>
  <c r="G28" i="53"/>
  <c r="M27" i="53"/>
  <c r="K27" i="53"/>
  <c r="J27" i="53"/>
  <c r="I27" i="53"/>
  <c r="H27" i="53"/>
  <c r="F27" i="53"/>
  <c r="E27" i="53"/>
  <c r="D27" i="53"/>
  <c r="M21" i="53"/>
  <c r="L21" i="53"/>
  <c r="K21" i="53"/>
  <c r="J21" i="53"/>
  <c r="I21" i="53"/>
  <c r="H21" i="53"/>
  <c r="G21" i="53"/>
  <c r="F21" i="53"/>
  <c r="E21" i="53"/>
  <c r="D21" i="53"/>
  <c r="M13" i="53"/>
  <c r="H10" i="53"/>
  <c r="G8" i="53"/>
  <c r="F8" i="53"/>
  <c r="E8" i="53"/>
  <c r="D8" i="53"/>
  <c r="M47" i="53" l="1"/>
  <c r="I8" i="53"/>
  <c r="I13" i="53" s="1"/>
  <c r="I47" i="53" s="1"/>
  <c r="K8" i="53"/>
  <c r="K13" i="53" s="1"/>
  <c r="K47" i="53" s="1"/>
  <c r="D10" i="53"/>
  <c r="D43" i="53" s="1"/>
  <c r="F10" i="53"/>
  <c r="F43" i="53" s="1"/>
  <c r="J8" i="53"/>
  <c r="J13" i="53" s="1"/>
  <c r="J47" i="53" s="1"/>
  <c r="L8" i="53"/>
  <c r="L13" i="53" s="1"/>
  <c r="E10" i="53"/>
  <c r="E43" i="53" s="1"/>
  <c r="G10" i="53"/>
  <c r="H13" i="40"/>
  <c r="G13" i="40"/>
  <c r="F13" i="40"/>
  <c r="E13" i="40"/>
  <c r="D13" i="40"/>
  <c r="H10" i="40"/>
  <c r="G10" i="40"/>
  <c r="F10" i="40"/>
  <c r="E10" i="40"/>
  <c r="D10" i="40"/>
  <c r="P14" i="37" l="1"/>
  <c r="O14" i="37"/>
  <c r="N14" i="37"/>
  <c r="M14" i="37"/>
  <c r="L14" i="37"/>
  <c r="Q13" i="38"/>
  <c r="P13" i="38"/>
  <c r="O13" i="38"/>
  <c r="N13" i="38"/>
  <c r="M13" i="38"/>
  <c r="Q10" i="38"/>
  <c r="N39" i="35" l="1"/>
  <c r="Q29" i="49" l="1"/>
  <c r="Q37" i="49" l="1"/>
  <c r="Q15" i="49"/>
  <c r="G9" i="47"/>
  <c r="F9" i="47"/>
  <c r="E9" i="47"/>
  <c r="M10" i="46"/>
  <c r="L10" i="46"/>
  <c r="K10" i="46"/>
  <c r="J10" i="46"/>
  <c r="Q42" i="38"/>
  <c r="P42" i="38"/>
  <c r="O42" i="38"/>
  <c r="N42" i="38"/>
  <c r="M42" i="38"/>
  <c r="P39" i="37"/>
  <c r="L39" i="37"/>
  <c r="M39" i="37"/>
  <c r="N39" i="37"/>
  <c r="O39" i="37"/>
  <c r="Q37" i="50" l="1"/>
  <c r="Q36" i="50"/>
  <c r="Q35" i="50"/>
  <c r="Q34" i="50"/>
  <c r="Q33" i="50"/>
  <c r="Q32" i="50"/>
  <c r="Q31" i="50"/>
  <c r="Q30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5" i="50"/>
  <c r="Q14" i="50"/>
  <c r="Q13" i="50"/>
  <c r="Q12" i="50"/>
  <c r="Q11" i="50"/>
  <c r="Q10" i="50"/>
  <c r="Q9" i="50"/>
  <c r="Q8" i="50"/>
  <c r="Q7" i="50"/>
  <c r="I26" i="47" l="1"/>
  <c r="G26" i="47"/>
  <c r="F26" i="47"/>
  <c r="E26" i="47"/>
  <c r="N28" i="46"/>
  <c r="L28" i="46"/>
  <c r="K28" i="46"/>
  <c r="J28" i="46"/>
  <c r="E26" i="38" l="1"/>
  <c r="F26" i="38"/>
  <c r="G26" i="38"/>
  <c r="I26" i="38"/>
  <c r="M26" i="38"/>
  <c r="N26" i="38"/>
  <c r="O26" i="38"/>
  <c r="Q26" i="38"/>
  <c r="P9" i="38"/>
  <c r="P10" i="38" s="1"/>
  <c r="O9" i="38"/>
  <c r="O10" i="38" s="1"/>
  <c r="N9" i="38"/>
  <c r="N10" i="38" s="1"/>
  <c r="M9" i="38"/>
  <c r="M10" i="38" s="1"/>
  <c r="P35" i="37"/>
  <c r="L35" i="37"/>
  <c r="M35" i="37"/>
  <c r="N35" i="37"/>
  <c r="O35" i="37"/>
  <c r="P27" i="37"/>
  <c r="O27" i="37"/>
  <c r="N27" i="37"/>
  <c r="D11" i="36"/>
  <c r="E11" i="36"/>
  <c r="F11" i="36"/>
  <c r="H11" i="36"/>
  <c r="G11" i="36"/>
  <c r="Q36" i="49" l="1"/>
  <c r="Q35" i="49"/>
  <c r="Q34" i="49"/>
  <c r="Q33" i="49"/>
  <c r="Q32" i="49"/>
  <c r="Q31" i="49"/>
  <c r="Q30" i="49"/>
  <c r="Q28" i="49"/>
  <c r="Q27" i="49"/>
  <c r="Q26" i="49"/>
  <c r="Q25" i="49"/>
  <c r="Q24" i="49"/>
  <c r="Q23" i="49"/>
  <c r="Q22" i="49"/>
  <c r="Q21" i="49"/>
  <c r="Q20" i="49"/>
  <c r="Q19" i="49"/>
  <c r="Q18" i="49"/>
  <c r="Q17" i="49"/>
  <c r="Q16" i="49"/>
  <c r="Q14" i="49"/>
  <c r="Q13" i="49"/>
  <c r="Q12" i="49"/>
  <c r="Q11" i="49"/>
  <c r="Q10" i="49"/>
  <c r="Q9" i="49"/>
  <c r="Q8" i="49"/>
  <c r="Q7" i="49"/>
  <c r="Q6" i="49"/>
  <c r="D10" i="37"/>
  <c r="E10" i="37"/>
  <c r="F10" i="37"/>
  <c r="G10" i="37"/>
  <c r="H10" i="37"/>
  <c r="L10" i="37"/>
  <c r="M10" i="37"/>
  <c r="N10" i="37"/>
  <c r="P10" i="37"/>
  <c r="Q34" i="38" l="1"/>
  <c r="O34" i="38"/>
  <c r="N34" i="38"/>
  <c r="M34" i="38"/>
  <c r="P34" i="38"/>
  <c r="P39" i="35" l="1"/>
  <c r="O39" i="35"/>
  <c r="M39" i="35"/>
  <c r="L39" i="35"/>
  <c r="P35" i="35"/>
  <c r="O35" i="35"/>
  <c r="N35" i="35"/>
  <c r="M35" i="35"/>
  <c r="L35" i="35"/>
  <c r="Q38" i="34"/>
  <c r="P38" i="34"/>
  <c r="O38" i="34"/>
  <c r="N38" i="34"/>
  <c r="M38" i="34"/>
  <c r="Q25" i="34"/>
  <c r="P25" i="34"/>
  <c r="O25" i="34"/>
  <c r="N25" i="34"/>
  <c r="Q34" i="34"/>
  <c r="P34" i="34"/>
  <c r="O34" i="34"/>
  <c r="N34" i="34"/>
  <c r="M34" i="34"/>
  <c r="D12" i="38" l="1"/>
  <c r="Q21" i="34" l="1"/>
  <c r="P21" i="34"/>
  <c r="O21" i="34"/>
  <c r="N21" i="34"/>
  <c r="M21" i="34"/>
  <c r="E21" i="34"/>
  <c r="F21" i="34"/>
  <c r="G21" i="34"/>
  <c r="I21" i="34"/>
  <c r="H21" i="34"/>
  <c r="I10" i="34"/>
  <c r="G10" i="34"/>
  <c r="F10" i="34"/>
  <c r="E10" i="34"/>
  <c r="Q10" i="34"/>
  <c r="M10" i="34"/>
  <c r="N10" i="34"/>
  <c r="O10" i="34"/>
  <c r="P10" i="34"/>
  <c r="H10" i="34"/>
  <c r="H35" i="36" l="1"/>
  <c r="O11" i="35" l="1"/>
  <c r="N11" i="35"/>
  <c r="M11" i="35"/>
  <c r="L11" i="35"/>
  <c r="O10" i="35"/>
  <c r="N10" i="35"/>
  <c r="M10" i="35"/>
  <c r="L10" i="35"/>
  <c r="H11" i="35"/>
  <c r="G11" i="35"/>
  <c r="F11" i="35"/>
  <c r="E11" i="35"/>
  <c r="H10" i="35"/>
  <c r="G10" i="35"/>
  <c r="F10" i="35"/>
  <c r="E10" i="35"/>
  <c r="F28" i="36" l="1"/>
  <c r="E28" i="36"/>
  <c r="D28" i="36"/>
  <c r="G21" i="40" l="1"/>
  <c r="L13" i="40" l="1"/>
  <c r="O40" i="42" l="1"/>
  <c r="N40" i="42"/>
  <c r="M40" i="42"/>
  <c r="L40" i="42"/>
  <c r="G40" i="42" l="1"/>
  <c r="F40" i="42"/>
  <c r="E40" i="42"/>
  <c r="D40" i="42"/>
  <c r="G32" i="40" l="1"/>
  <c r="E32" i="40"/>
  <c r="L41" i="40" l="1"/>
  <c r="K41" i="40"/>
  <c r="J41" i="40"/>
  <c r="I41" i="40"/>
  <c r="G35" i="40"/>
  <c r="F35" i="40"/>
  <c r="E35" i="40"/>
  <c r="D35" i="40"/>
  <c r="G38" i="36" l="1"/>
  <c r="F38" i="36"/>
  <c r="E38" i="36"/>
  <c r="D38" i="36"/>
  <c r="N28" i="47" l="1"/>
  <c r="M12" i="35" l="1"/>
  <c r="E12" i="35"/>
  <c r="F12" i="35"/>
  <c r="G12" i="35"/>
  <c r="H12" i="35"/>
  <c r="I12" i="35"/>
  <c r="O12" i="35"/>
  <c r="P12" i="35"/>
  <c r="M23" i="35"/>
  <c r="E23" i="35"/>
  <c r="F23" i="35"/>
  <c r="G23" i="35"/>
  <c r="H23" i="35"/>
  <c r="I23" i="35"/>
  <c r="P23" i="35"/>
  <c r="E27" i="35"/>
  <c r="F27" i="35"/>
  <c r="G27" i="35"/>
  <c r="H27" i="35"/>
  <c r="I27" i="35"/>
  <c r="L27" i="35"/>
  <c r="M27" i="35"/>
  <c r="N27" i="35"/>
  <c r="P27" i="35"/>
  <c r="E41" i="35" l="1"/>
  <c r="N12" i="35"/>
  <c r="N23" i="35"/>
  <c r="L12" i="35"/>
  <c r="I41" i="35"/>
  <c r="G41" i="35"/>
  <c r="F41" i="35"/>
  <c r="P41" i="35"/>
  <c r="L23" i="35"/>
  <c r="M41" i="35"/>
  <c r="I36" i="47"/>
  <c r="L41" i="35" l="1"/>
  <c r="N41" i="35"/>
  <c r="O41" i="35"/>
  <c r="H35" i="47" l="1"/>
  <c r="H36" i="47" l="1"/>
  <c r="N26" i="47" l="1"/>
  <c r="I40" i="47"/>
  <c r="N40" i="47"/>
  <c r="I22" i="47"/>
  <c r="N22" i="47"/>
  <c r="N13" i="47"/>
  <c r="N36" i="46"/>
  <c r="N11" i="46"/>
  <c r="P40" i="42"/>
  <c r="H40" i="42"/>
  <c r="P23" i="42"/>
  <c r="H23" i="42"/>
  <c r="P14" i="42"/>
  <c r="M41" i="40"/>
  <c r="H35" i="40"/>
  <c r="H32" i="40"/>
  <c r="H25" i="40"/>
  <c r="M13" i="40"/>
  <c r="N42" i="47" l="1"/>
  <c r="I42" i="47"/>
  <c r="Q22" i="38"/>
  <c r="I22" i="38"/>
  <c r="I13" i="38"/>
  <c r="I44" i="38" l="1"/>
  <c r="Q44" i="38"/>
  <c r="P23" i="37"/>
  <c r="P41" i="37" s="1"/>
  <c r="H38" i="36"/>
  <c r="H28" i="36"/>
  <c r="H24" i="36"/>
  <c r="M33" i="47" l="1"/>
  <c r="L33" i="47"/>
  <c r="K33" i="47"/>
  <c r="J33" i="47"/>
  <c r="M35" i="47"/>
  <c r="G35" i="47"/>
  <c r="L35" i="47" s="1"/>
  <c r="F35" i="47"/>
  <c r="K35" i="47" s="1"/>
  <c r="E35" i="47"/>
  <c r="J35" i="47" s="1"/>
  <c r="M34" i="47"/>
  <c r="G34" i="47"/>
  <c r="L34" i="47" s="1"/>
  <c r="L36" i="47" s="1"/>
  <c r="F34" i="47"/>
  <c r="F36" i="47" s="1"/>
  <c r="E34" i="47"/>
  <c r="J34" i="47" s="1"/>
  <c r="J36" i="47" s="1"/>
  <c r="M21" i="47"/>
  <c r="G21" i="47"/>
  <c r="L21" i="47" s="1"/>
  <c r="F21" i="47"/>
  <c r="K21" i="47" s="1"/>
  <c r="E21" i="47"/>
  <c r="J21" i="47" s="1"/>
  <c r="M20" i="47"/>
  <c r="G20" i="47"/>
  <c r="L20" i="47" s="1"/>
  <c r="F20" i="47"/>
  <c r="K20" i="47" s="1"/>
  <c r="E20" i="47"/>
  <c r="J20" i="47" s="1"/>
  <c r="M8" i="47"/>
  <c r="M13" i="47" s="1"/>
  <c r="G8" i="47"/>
  <c r="F8" i="47"/>
  <c r="E8" i="47"/>
  <c r="J8" i="47" l="1"/>
  <c r="E10" i="47"/>
  <c r="L8" i="47"/>
  <c r="G10" i="47"/>
  <c r="K8" i="47"/>
  <c r="F10" i="47"/>
  <c r="K34" i="47"/>
  <c r="K36" i="47" s="1"/>
  <c r="M36" i="47"/>
  <c r="N24" i="46"/>
  <c r="L35" i="46"/>
  <c r="K35" i="46"/>
  <c r="J35" i="46"/>
  <c r="L34" i="46"/>
  <c r="K34" i="46"/>
  <c r="J34" i="46"/>
  <c r="L23" i="46"/>
  <c r="K23" i="46"/>
  <c r="J23" i="46"/>
  <c r="L22" i="46"/>
  <c r="K22" i="46"/>
  <c r="J22" i="46"/>
  <c r="M9" i="46"/>
  <c r="M11" i="46" s="1"/>
  <c r="L9" i="46"/>
  <c r="L11" i="46" s="1"/>
  <c r="K9" i="46"/>
  <c r="K11" i="46" s="1"/>
  <c r="J9" i="46"/>
  <c r="J11" i="46" s="1"/>
  <c r="O14" i="42" l="1"/>
  <c r="M36" i="40" l="1"/>
  <c r="G13" i="38" l="1"/>
  <c r="F13" i="38"/>
  <c r="E13" i="38"/>
  <c r="M40" i="47" l="1"/>
  <c r="L40" i="47"/>
  <c r="G40" i="47"/>
  <c r="G36" i="47"/>
  <c r="E36" i="47"/>
  <c r="L26" i="47"/>
  <c r="K26" i="47"/>
  <c r="J26" i="47"/>
  <c r="G22" i="47"/>
  <c r="F22" i="47"/>
  <c r="E22" i="47"/>
  <c r="M22" i="47"/>
  <c r="L22" i="47"/>
  <c r="K22" i="47"/>
  <c r="J22" i="47"/>
  <c r="L36" i="46"/>
  <c r="K36" i="46"/>
  <c r="J36" i="46"/>
  <c r="M24" i="46"/>
  <c r="L24" i="46"/>
  <c r="K24" i="46"/>
  <c r="J24" i="46"/>
  <c r="K40" i="47"/>
  <c r="J40" i="47"/>
  <c r="F40" i="47"/>
  <c r="E40" i="47"/>
  <c r="O23" i="42" l="1"/>
  <c r="N23" i="42"/>
  <c r="M23" i="42"/>
  <c r="L23" i="42"/>
  <c r="J13" i="47" l="1"/>
  <c r="J42" i="47" s="1"/>
  <c r="K13" i="47"/>
  <c r="K42" i="47" s="1"/>
  <c r="L13" i="47"/>
  <c r="L42" i="47" s="1"/>
  <c r="M14" i="42"/>
  <c r="D23" i="42"/>
  <c r="E23" i="42"/>
  <c r="F23" i="42"/>
  <c r="K36" i="40"/>
  <c r="I36" i="40"/>
  <c r="L36" i="40"/>
  <c r="J36" i="40"/>
  <c r="F32" i="40"/>
  <c r="D32" i="40"/>
  <c r="F25" i="40"/>
  <c r="E25" i="40"/>
  <c r="D25" i="40"/>
  <c r="M25" i="40"/>
  <c r="M43" i="40" s="1"/>
  <c r="K25" i="40"/>
  <c r="J25" i="40"/>
  <c r="H21" i="40"/>
  <c r="F21" i="40"/>
  <c r="I25" i="40" l="1"/>
  <c r="E21" i="40"/>
  <c r="D21" i="40"/>
  <c r="L43" i="40"/>
  <c r="K13" i="40"/>
  <c r="K43" i="40" s="1"/>
  <c r="J13" i="40"/>
  <c r="J43" i="40" s="1"/>
  <c r="I13" i="40"/>
  <c r="O22" i="38"/>
  <c r="N22" i="38"/>
  <c r="M22" i="38"/>
  <c r="G22" i="38"/>
  <c r="F22" i="38"/>
  <c r="E22" i="38"/>
  <c r="I43" i="40" l="1"/>
  <c r="E44" i="38"/>
  <c r="F44" i="38"/>
  <c r="G44" i="38"/>
  <c r="H44" i="38" l="1"/>
  <c r="O23" i="37" l="1"/>
  <c r="O41" i="37" s="1"/>
  <c r="N23" i="37"/>
  <c r="N41" i="37" s="1"/>
  <c r="M23" i="37"/>
  <c r="M41" i="37" s="1"/>
  <c r="L23" i="37"/>
  <c r="L41" i="37" s="1"/>
  <c r="G24" i="36"/>
  <c r="F24" i="36"/>
  <c r="D24" i="36"/>
  <c r="E24" i="36" l="1"/>
</calcChain>
</file>

<file path=xl/sharedStrings.xml><?xml version="1.0" encoding="utf-8"?>
<sst xmlns="http://schemas.openxmlformats.org/spreadsheetml/2006/main" count="1567" uniqueCount="577">
  <si>
    <t>Возрастная категория</t>
  </si>
  <si>
    <t>Наименование блюда</t>
  </si>
  <si>
    <t xml:space="preserve">1-й день </t>
  </si>
  <si>
    <t>Завтрак</t>
  </si>
  <si>
    <t>Хлеб ржаной</t>
  </si>
  <si>
    <t xml:space="preserve"> </t>
  </si>
  <si>
    <t>Полдник</t>
  </si>
  <si>
    <t>Ужин</t>
  </si>
  <si>
    <t xml:space="preserve">2-й день </t>
  </si>
  <si>
    <t>сыр</t>
  </si>
  <si>
    <t>Хлеб пшеничный</t>
  </si>
  <si>
    <t>курага</t>
  </si>
  <si>
    <t>Рагу из овощей</t>
  </si>
  <si>
    <t>Чай с молоком</t>
  </si>
  <si>
    <t>Запеканка из творога</t>
  </si>
  <si>
    <t>Макаронные изделия отварные</t>
  </si>
  <si>
    <t>Жаркое по-домашнему</t>
  </si>
  <si>
    <t>Щи из свежей капусты с картофелем</t>
  </si>
  <si>
    <t>Рис припущенный</t>
  </si>
  <si>
    <t>Рыба, тушенная в томате с овощами</t>
  </si>
  <si>
    <t>Обед</t>
  </si>
  <si>
    <t>Курица в соусе с томатом</t>
  </si>
  <si>
    <t>Кофейный напиток с молоком</t>
  </si>
  <si>
    <t>Приём пищи</t>
  </si>
  <si>
    <t>№108                              Пермь 2013</t>
  </si>
  <si>
    <t>№109                              Пермь 2013</t>
  </si>
  <si>
    <t>Всего:</t>
  </si>
  <si>
    <t>Выход  г</t>
  </si>
  <si>
    <t>Белки  г</t>
  </si>
  <si>
    <t>Жиры  г</t>
  </si>
  <si>
    <t>Углеводы г</t>
  </si>
  <si>
    <t>Энергоценность  ккал</t>
  </si>
  <si>
    <t>Вит С  мг</t>
  </si>
  <si>
    <t>№ 108                              Пермь 2013</t>
  </si>
  <si>
    <t>№ 109                              Пермь 2013</t>
  </si>
  <si>
    <t>Белки     г</t>
  </si>
  <si>
    <t>Жиры      г</t>
  </si>
  <si>
    <t>Помидоры свежие (порционно)</t>
  </si>
  <si>
    <t>Жиры    г</t>
  </si>
  <si>
    <t>Вит С    мг</t>
  </si>
  <si>
    <t>Вит С     мг</t>
  </si>
  <si>
    <t>Жиры     г</t>
  </si>
  <si>
    <t>Итого за 4 день</t>
  </si>
  <si>
    <t>№ 518                  Пермь 2013</t>
  </si>
  <si>
    <t>№ 494           Пермь 2013</t>
  </si>
  <si>
    <t>2-й ужин</t>
  </si>
  <si>
    <t>Итого за 9-й день</t>
  </si>
  <si>
    <t>Итого за 10-й день</t>
  </si>
  <si>
    <t xml:space="preserve">11 -й день </t>
  </si>
  <si>
    <t xml:space="preserve">10 -й день </t>
  </si>
  <si>
    <t>Чай с лимоном</t>
  </si>
  <si>
    <t>Итого за 11-й день</t>
  </si>
  <si>
    <t xml:space="preserve">12-й  день </t>
  </si>
  <si>
    <t>2-й  ужин</t>
  </si>
  <si>
    <t>Итого за 12-й день</t>
  </si>
  <si>
    <t>Итого за 13-й день</t>
  </si>
  <si>
    <t>Итого за 14-й день</t>
  </si>
  <si>
    <t>Итого за 1-й день</t>
  </si>
  <si>
    <t>Итого за 2-й день</t>
  </si>
  <si>
    <t xml:space="preserve">4 -й день </t>
  </si>
  <si>
    <t xml:space="preserve">5-й день </t>
  </si>
  <si>
    <t>Итого за 5-й день</t>
  </si>
  <si>
    <t>Итого за 7-й  день</t>
  </si>
  <si>
    <t xml:space="preserve">8-й  день </t>
  </si>
  <si>
    <t xml:space="preserve">9-й  день </t>
  </si>
  <si>
    <t>Итого за 8-й  день</t>
  </si>
  <si>
    <t>Углеводы   г</t>
  </si>
  <si>
    <t>Белки   г</t>
  </si>
  <si>
    <t>Выход   г</t>
  </si>
  <si>
    <t>№ 405       Пермь  2013</t>
  </si>
  <si>
    <t>Углеводы        г</t>
  </si>
  <si>
    <t>Энергоценность       ккал</t>
  </si>
  <si>
    <t>Вит С       мг</t>
  </si>
  <si>
    <t>Белки            г</t>
  </si>
  <si>
    <t>Жиры             г</t>
  </si>
  <si>
    <t>Углеводы                г</t>
  </si>
  <si>
    <t>Энергоценность          ккал</t>
  </si>
  <si>
    <t>Вит С                 мг</t>
  </si>
  <si>
    <t>Выход      г</t>
  </si>
  <si>
    <t>Белки      г</t>
  </si>
  <si>
    <t>Жиры       г</t>
  </si>
  <si>
    <t>Углеводы       г</t>
  </si>
  <si>
    <t>Энергоценность        ккал</t>
  </si>
  <si>
    <t>Белки        г</t>
  </si>
  <si>
    <t>Углеводы      г</t>
  </si>
  <si>
    <t>Вит С      мг</t>
  </si>
  <si>
    <t>Выход         г</t>
  </si>
  <si>
    <t>Салат из свежих огурцов</t>
  </si>
  <si>
    <t>Напиток из шиповника</t>
  </si>
  <si>
    <t>Компот из изюма</t>
  </si>
  <si>
    <t>70/50</t>
  </si>
  <si>
    <t>Сок</t>
  </si>
  <si>
    <t>Салат из свежих помидоров с перцем</t>
  </si>
  <si>
    <t xml:space="preserve">Бутерброд с сыром </t>
  </si>
  <si>
    <t>№ 134  Пермь 2013</t>
  </si>
  <si>
    <t>150\20</t>
  </si>
  <si>
    <t>Список использованной литературы.</t>
  </si>
  <si>
    <t>Пряники</t>
  </si>
  <si>
    <t>Яйцо вареное</t>
  </si>
  <si>
    <t>Сахар</t>
  </si>
  <si>
    <t>Молоко кипяченое</t>
  </si>
  <si>
    <t>№ 515                            Пермь  2013</t>
  </si>
  <si>
    <t>120</t>
  </si>
  <si>
    <t>60/60</t>
  </si>
  <si>
    <t>Масло растительное</t>
  </si>
  <si>
    <t>Молоко</t>
  </si>
  <si>
    <t>Масло сливочное</t>
  </si>
  <si>
    <t>Яйцо</t>
  </si>
  <si>
    <t>Мука</t>
  </si>
  <si>
    <t>Мука пшеничная</t>
  </si>
  <si>
    <t>Макаронные изделия</t>
  </si>
  <si>
    <t>20\5\20</t>
  </si>
  <si>
    <t>13\20</t>
  </si>
  <si>
    <t>200\20</t>
  </si>
  <si>
    <t>7-11 лет</t>
  </si>
  <si>
    <t>12 лет и старше</t>
  </si>
  <si>
    <t>1. СанПиН  2.3/2.4.3590-20</t>
  </si>
  <si>
    <t>2. Сборник технологических нормативов, рецептур блюд и кулинарных изделий для</t>
  </si>
  <si>
    <t>школ, школ-интернатов,  детских домов, детских оздоровительных  учреждений,</t>
  </si>
  <si>
    <t>учреждений профессионального образования, специализированных учреждений  для</t>
  </si>
  <si>
    <t>несовершеннолетних, нуждающихся в социальной реабилитации.  Пермь  2013г.</t>
  </si>
  <si>
    <t>3. Сборник рецептур блюд и кулинарных изделий для предприятий  общественного</t>
  </si>
  <si>
    <t>питания при общеобразовательных школах.    Москва  2004г.</t>
  </si>
  <si>
    <t xml:space="preserve">4. Сборник  рецептур блюд и кулинарных изделий для предприятий  общественного </t>
  </si>
  <si>
    <t>питания. "Хлепродинформ".   Москва  1996г.</t>
  </si>
  <si>
    <t>7-11 ЛЕТ</t>
  </si>
  <si>
    <t>УТВЕРЖДАЮ:</t>
  </si>
  <si>
    <t>Гнеральный директор</t>
  </si>
  <si>
    <t xml:space="preserve">Государственного бюджетного </t>
  </si>
  <si>
    <t xml:space="preserve">общеобразовательного учреждения   </t>
  </si>
  <si>
    <t xml:space="preserve">г. Новосибирса </t>
  </si>
  <si>
    <t xml:space="preserve">Кадетская  школа- интернат </t>
  </si>
  <si>
    <t>"Сибирский  Кадетский  Корпус "</t>
  </si>
  <si>
    <t>Картофельная запеканка с мясом</t>
  </si>
  <si>
    <t>Картофель</t>
  </si>
  <si>
    <t>Лимонная кислота</t>
  </si>
  <si>
    <t>Компот из чернослива</t>
  </si>
  <si>
    <t>200\50</t>
  </si>
  <si>
    <t>№106 Пермь 2013</t>
  </si>
  <si>
    <t>Картофельное пюре</t>
  </si>
  <si>
    <t>Сметана</t>
  </si>
  <si>
    <t>Соус красный основной</t>
  </si>
  <si>
    <t>100/10</t>
  </si>
  <si>
    <t>№ 313                           Пермь 2013</t>
  </si>
  <si>
    <t>Птица отварная</t>
  </si>
  <si>
    <t>1день</t>
  </si>
  <si>
    <t>2день</t>
  </si>
  <si>
    <t>3день</t>
  </si>
  <si>
    <t>4день</t>
  </si>
  <si>
    <t>5день</t>
  </si>
  <si>
    <t>6день</t>
  </si>
  <si>
    <t>7день</t>
  </si>
  <si>
    <t>8день</t>
  </si>
  <si>
    <t>9день</t>
  </si>
  <si>
    <t>10день</t>
  </si>
  <si>
    <t>11день</t>
  </si>
  <si>
    <t>12день</t>
  </si>
  <si>
    <t>13день</t>
  </si>
  <si>
    <t>14день</t>
  </si>
  <si>
    <t xml:space="preserve">Ведомость контроля за рационом питания   режим питания : пятиразовый </t>
  </si>
  <si>
    <t>Возростная категория: 12 лет и старше. Количество пищевой продукции, в нетто по дням в граммах на одного ребенка</t>
  </si>
  <si>
    <t>Наименование групп пищевой продукции</t>
  </si>
  <si>
    <t>Норма продукции, г (нетто)</t>
  </si>
  <si>
    <t>В среднем за 14 дней</t>
  </si>
  <si>
    <t>Крупы, бобовые</t>
  </si>
  <si>
    <t>Овощи</t>
  </si>
  <si>
    <t>Фрукты свежие</t>
  </si>
  <si>
    <t>Фрукты(плоды) сухие, в том числе шиповник</t>
  </si>
  <si>
    <t>Мясо 1 категории</t>
  </si>
  <si>
    <t xml:space="preserve">Субпродукты </t>
  </si>
  <si>
    <t>Цыплята 1 категории</t>
  </si>
  <si>
    <t>Рыба- филе</t>
  </si>
  <si>
    <t>Кисломолочные продукты</t>
  </si>
  <si>
    <t>Творог</t>
  </si>
  <si>
    <t>Сыр</t>
  </si>
  <si>
    <t>Кондитерские изделия</t>
  </si>
  <si>
    <t>Чай</t>
  </si>
  <si>
    <t>Какао</t>
  </si>
  <si>
    <t>Кофейный напиток</t>
  </si>
  <si>
    <t>Дрожжи пекарские</t>
  </si>
  <si>
    <t>Крахмал</t>
  </si>
  <si>
    <t>Специи</t>
  </si>
  <si>
    <t>Соль</t>
  </si>
  <si>
    <t>обед</t>
  </si>
  <si>
    <t>12 лет</t>
  </si>
  <si>
    <t>Бутерброд пикантный (гор.)</t>
  </si>
  <si>
    <t>№ 104                       Пермь 2013</t>
  </si>
  <si>
    <t>Москва 2020 № 54-3к-2020</t>
  </si>
  <si>
    <t>Каша вязкая молочная кукурузная с курагой</t>
  </si>
  <si>
    <t>№ 31           Пермь 2013</t>
  </si>
  <si>
    <t xml:space="preserve">Салат  из свежих помидоров и огурцов </t>
  </si>
  <si>
    <t>Москва 2020 № 54-3с-2020</t>
  </si>
  <si>
    <t xml:space="preserve">Рассольник Ленинградский </t>
  </si>
  <si>
    <t>Москва 2020 № 54-10м-2020</t>
  </si>
  <si>
    <t>Капуста тушеная с мясом</t>
  </si>
  <si>
    <t>Москва 2020 № 54-6хн-2020</t>
  </si>
  <si>
    <t>Сахар- песок</t>
  </si>
  <si>
    <t>№ 348 "Хлебпродинформ" Москва 1997</t>
  </si>
  <si>
    <t>Сацепумс "Парелла"</t>
  </si>
  <si>
    <t>150/30</t>
  </si>
  <si>
    <t>№ 538                             Пермь 2013</t>
  </si>
  <si>
    <t>Овощи натуральные (порц.) помидоры</t>
  </si>
  <si>
    <t xml:space="preserve">Чай с сахаром </t>
  </si>
  <si>
    <t>Масло сливочное (порц.)</t>
  </si>
  <si>
    <t>Салат из моркови с чесноком</t>
  </si>
  <si>
    <t>№133               Пермь 2013</t>
  </si>
  <si>
    <t xml:space="preserve">Борщ с капустой и картофелем и сметаной  </t>
  </si>
  <si>
    <t>Рыба, тушенная в сметанном соусе</t>
  </si>
  <si>
    <t>Кисель из свежей клюквы</t>
  </si>
  <si>
    <t xml:space="preserve">Кисель из свежей клюквы </t>
  </si>
  <si>
    <t>Пром.</t>
  </si>
  <si>
    <t>Бутерброд с сыром (1- й вариант)</t>
  </si>
  <si>
    <t xml:space="preserve">масло сливочное </t>
  </si>
  <si>
    <t>54-9 гн Москва 2020</t>
  </si>
  <si>
    <t>№ 1             Пермь 2013</t>
  </si>
  <si>
    <t xml:space="preserve">Салат из свежей капусты  </t>
  </si>
  <si>
    <t>№ 374     Пермь 2013</t>
  </si>
  <si>
    <t>54-3 хн -2020 Москва 2020</t>
  </si>
  <si>
    <t>Кисель из концентрата плодового или ягодного</t>
  </si>
  <si>
    <t>Язык отварной (порц.)</t>
  </si>
  <si>
    <t>№ 407                           Пермь  2013</t>
  </si>
  <si>
    <t>Бутерброд с отварными мясопродуктами (язык)</t>
  </si>
  <si>
    <t xml:space="preserve">Омлет натуральный </t>
  </si>
  <si>
    <t xml:space="preserve">№ 307        Пермь 2013 </t>
  </si>
  <si>
    <t>Чай с молоком и сахаром</t>
  </si>
  <si>
    <t>54-6 гн Москва 2020</t>
  </si>
  <si>
    <t xml:space="preserve">Огурец в нарезке </t>
  </si>
  <si>
    <t>54-5с Москва 2020</t>
  </si>
  <si>
    <t>Суп из овощей с фрикадельками мясными</t>
  </si>
  <si>
    <t xml:space="preserve">Биточки из говядины </t>
  </si>
  <si>
    <t>№ 386     Пермь 2013</t>
  </si>
  <si>
    <t>№ 465    Пермь 2013</t>
  </si>
  <si>
    <t>№ 297   Пермь 2013</t>
  </si>
  <si>
    <t>Компот из вишни</t>
  </si>
  <si>
    <t>54-1 хн Москва 2020</t>
  </si>
  <si>
    <t>Вишня с/м</t>
  </si>
  <si>
    <t>Кислота -лимонная</t>
  </si>
  <si>
    <t>пром.</t>
  </si>
  <si>
    <t>Снек с вишней</t>
  </si>
  <si>
    <t xml:space="preserve">12 лет и старше </t>
  </si>
  <si>
    <t>Каша из хлопьев овсяных "Геркулес" жидкая</t>
  </si>
  <si>
    <t>54-9р Москва 2020</t>
  </si>
  <si>
    <t>Рыба, запеченная в сметанном соусе (минтай)</t>
  </si>
  <si>
    <t>54-7г Москва 2020</t>
  </si>
  <si>
    <t>54-13 гн Москва 2020</t>
  </si>
  <si>
    <t>Чай со смородиной</t>
  </si>
  <si>
    <t>№102                             Пермь 2013</t>
  </si>
  <si>
    <t>Бутерброд с джемом</t>
  </si>
  <si>
    <t>№ 104                            Пермь  2013</t>
  </si>
  <si>
    <t>Винегрет с рвстительным маслом</t>
  </si>
  <si>
    <t>54-16з Москва 2020</t>
  </si>
  <si>
    <t>№ 147           Пермь 2013</t>
  </si>
  <si>
    <t>№ 417           Пермь 2013</t>
  </si>
  <si>
    <t xml:space="preserve">Котлеты из птицы, соус сметанный </t>
  </si>
  <si>
    <t>100/50</t>
  </si>
  <si>
    <t>80/30</t>
  </si>
  <si>
    <t>№ 243          Пермь 2013</t>
  </si>
  <si>
    <t>Каша гречневая рассыпчатая</t>
  </si>
  <si>
    <t>54-10хн  Москва 2020</t>
  </si>
  <si>
    <t>Кисель из брусники</t>
  </si>
  <si>
    <t>№ 584                 Пермь 2013</t>
  </si>
  <si>
    <t>Булочка дорожная</t>
  </si>
  <si>
    <t>№ 264                            Пермь  2013</t>
  </si>
  <si>
    <t>Каша пшенная вязкая</t>
  </si>
  <si>
    <t>54-7гн Москва 2020</t>
  </si>
  <si>
    <t>Какао с молоком</t>
  </si>
  <si>
    <t>сахар-песок</t>
  </si>
  <si>
    <t>№ 136            Пермь 2013</t>
  </si>
  <si>
    <t>Свекольник</t>
  </si>
  <si>
    <t>№ 410            Пермь 2013</t>
  </si>
  <si>
    <t>54-5 хн Москва 2020</t>
  </si>
  <si>
    <t>Компот из кураги</t>
  </si>
  <si>
    <t>№ 319           Пермь 2013</t>
  </si>
  <si>
    <t>№ 539           Пермь 2013</t>
  </si>
  <si>
    <t>Напиток брусничный</t>
  </si>
  <si>
    <t>Бутерброд  с маслом</t>
  </si>
  <si>
    <t>№ 100                            Пермь  2013</t>
  </si>
  <si>
    <t>№ 254       Пермь 2013</t>
  </si>
  <si>
    <t>Каша гречневая вязкая</t>
  </si>
  <si>
    <t>54-5 гн Москва 2020</t>
  </si>
  <si>
    <t>Чай соблепихой и сахаром</t>
  </si>
  <si>
    <t>№306                             Пермь 2013</t>
  </si>
  <si>
    <t>54-14 з Москва 2020</t>
  </si>
  <si>
    <t>Салат из свеклы с курагой и изюмом</t>
  </si>
  <si>
    <t>Курага</t>
  </si>
  <si>
    <t>№ 140                          Пермь 2013</t>
  </si>
  <si>
    <t>Солянка сборная мясная</t>
  </si>
  <si>
    <t>№ 349                           Пермь 2013</t>
  </si>
  <si>
    <t>№ 654                              Москва 2004</t>
  </si>
  <si>
    <t>Кисель из плодов шиповника (витаминный)</t>
  </si>
  <si>
    <t>№ 97 Пермь 2013</t>
  </si>
  <si>
    <t>Чай с брусникой  и сахаром</t>
  </si>
  <si>
    <t>Творога</t>
  </si>
  <si>
    <t>№ 112                   Пермь  2013</t>
  </si>
  <si>
    <t>№ 112                    Пермь  2013</t>
  </si>
  <si>
    <t>Овощи натуральные (порц.)</t>
  </si>
  <si>
    <t>Напиток  клюквенный</t>
  </si>
  <si>
    <t>№  700                             МОСКВА 2004</t>
  </si>
  <si>
    <t>Каша "Дружба"</t>
  </si>
  <si>
    <t>54-9гн-2020</t>
  </si>
  <si>
    <t>№ 5           Пермь 2013</t>
  </si>
  <si>
    <t>Салат витаминный</t>
  </si>
  <si>
    <t>№ 376                          Пермь 2013</t>
  </si>
  <si>
    <t>Бифштекс рубленый паровой</t>
  </si>
  <si>
    <t>№ 434              Пермь 2013</t>
  </si>
  <si>
    <t>150\30</t>
  </si>
  <si>
    <t xml:space="preserve">Сырники из творога зап. с джемом  </t>
  </si>
  <si>
    <t>Кисель из апельсинов</t>
  </si>
  <si>
    <t>№ 152                           Пермь  2013</t>
  </si>
  <si>
    <t>Каша ячневая вязкая</t>
  </si>
  <si>
    <t>№ 261         Пермь 2013</t>
  </si>
  <si>
    <t>№ 111        Пермь 2013</t>
  </si>
  <si>
    <t>Салат из свежих помидоров</t>
  </si>
  <si>
    <t>№ 30          Пермь 2013</t>
  </si>
  <si>
    <t>Суп картофельный с макаронными изделиями, с курицей</t>
  </si>
  <si>
    <t>250/25</t>
  </si>
  <si>
    <t>Суп с рыбными консервами (сайра)</t>
  </si>
  <si>
    <t>54-10хн-2020 Москва</t>
  </si>
  <si>
    <t>Кисель из брусники с/м</t>
  </si>
  <si>
    <t>№  307                           Пермь  2013</t>
  </si>
  <si>
    <t>№ 56 Пермь 2013</t>
  </si>
  <si>
    <t>Салат из свеклы с сыром</t>
  </si>
  <si>
    <t>№ 431                          Пермь 2013</t>
  </si>
  <si>
    <t>Картофель отварной</t>
  </si>
  <si>
    <t>№ 516                          Пермь 2013</t>
  </si>
  <si>
    <t>№ 535                          Пермь 2013</t>
  </si>
  <si>
    <t>Кефир</t>
  </si>
  <si>
    <t>Печенье</t>
  </si>
  <si>
    <t>2 ужин</t>
  </si>
  <si>
    <t xml:space="preserve">№ 272       Пермь 2013 </t>
  </si>
  <si>
    <t>Биточки из филе птицы, соус сметанный</t>
  </si>
  <si>
    <t>№ 201           Пермь 2013</t>
  </si>
  <si>
    <t>№ 536           Пермь 2013</t>
  </si>
  <si>
    <t>Йогурт</t>
  </si>
  <si>
    <t>54-7к Москва 2020</t>
  </si>
  <si>
    <t>Каша вязкая молочная пшенная с изюмом</t>
  </si>
  <si>
    <t>Сельдь с луком</t>
  </si>
  <si>
    <t>№ 5                             Пермь  2013</t>
  </si>
  <si>
    <t>Снежок</t>
  </si>
  <si>
    <t>54-21 гн Москва 2020</t>
  </si>
  <si>
    <t>№ 96                           Пермь  2013</t>
  </si>
  <si>
    <t>№ 112   Пермь 2013</t>
  </si>
  <si>
    <t>№ 432   Пермь 2013</t>
  </si>
  <si>
    <t>Картофель отварной в молоке</t>
  </si>
  <si>
    <t>Чай с лимоном с сахаром</t>
  </si>
  <si>
    <t>№ 266                          Пермь  2013</t>
  </si>
  <si>
    <t>№ 31                Пермь 2013</t>
  </si>
  <si>
    <t>Салат из свежих помидоров и огурцов</t>
  </si>
  <si>
    <t xml:space="preserve">Поджарка из говядины </t>
  </si>
  <si>
    <t>Каша перловая рассыпчатая</t>
  </si>
  <si>
    <t>2 Ужин</t>
  </si>
  <si>
    <t>Чай с молоком и  сахаром</t>
  </si>
  <si>
    <t>54-6 гн  Москва 2020</t>
  </si>
  <si>
    <t>№30                              Пермь 2013</t>
  </si>
  <si>
    <t>№156                              Пермь 2013</t>
  </si>
  <si>
    <t>Суп картофельный с рыбой</t>
  </si>
  <si>
    <t xml:space="preserve">Компот из смеси сухофруктов </t>
  </si>
  <si>
    <t>№536                              Пермь 2013</t>
  </si>
  <si>
    <t>Азу</t>
  </si>
  <si>
    <t>54-10 гн Москва 2020</t>
  </si>
  <si>
    <t>Чай с клюквой и сахаром</t>
  </si>
  <si>
    <t>№ 33          Пермь 2013</t>
  </si>
  <si>
    <t>Гуляш из говядины</t>
  </si>
  <si>
    <t>№ 373         Пермь 2013</t>
  </si>
  <si>
    <t>Печень говяжья по -строгановски</t>
  </si>
  <si>
    <t>№ 536                              Пермь 2013</t>
  </si>
  <si>
    <t>№ 89 Пермь 2013</t>
  </si>
  <si>
    <t>№243                              Пермь 2013</t>
  </si>
  <si>
    <t>№ 96                      Пермь 2013</t>
  </si>
  <si>
    <t>Бефстроганов из отварной говядины</t>
  </si>
  <si>
    <t>№ 271        Пермь 2013</t>
  </si>
  <si>
    <t>54-3гн-2020 Москва</t>
  </si>
  <si>
    <t>№ 36                 Пермь 2013</t>
  </si>
  <si>
    <t>Рыба, запеченная по-русски</t>
  </si>
  <si>
    <t>Сыр твердых сортов в нарезке</t>
  </si>
  <si>
    <t xml:space="preserve">№ 272                              Пермь 2013 </t>
  </si>
  <si>
    <t>№ 31                             Пермь  2013</t>
  </si>
  <si>
    <t>№149                            Пермь  2013</t>
  </si>
  <si>
    <t>№ 386      Пермь 2013</t>
  </si>
  <si>
    <t>54-1-хн Москва 2020</t>
  </si>
  <si>
    <t>Компот из смеси сухофруктов</t>
  </si>
  <si>
    <t>54-21-3 Москва 2020</t>
  </si>
  <si>
    <t>Кукуруза сахарная</t>
  </si>
  <si>
    <t>Гренки с сыром</t>
  </si>
  <si>
    <t>№ 141              Пермь 2013</t>
  </si>
  <si>
    <t>Солянка из птицы</t>
  </si>
  <si>
    <t>№ 377           Пермь 2013</t>
  </si>
  <si>
    <t>Голубцы ленивые</t>
  </si>
  <si>
    <t xml:space="preserve">№ 526                   Пермь 2013 </t>
  </si>
  <si>
    <t>Компот из свежих плодов (яблоки)</t>
  </si>
  <si>
    <t>Винегрет с растительным маслом</t>
  </si>
  <si>
    <t>**** В период с 1 марта заменяется на 54-12з-2020  "Икра морковная"</t>
  </si>
  <si>
    <t>Салат витаминный ****</t>
  </si>
  <si>
    <t>В период с 1 марта заменяется  на  №113 Пермь 2013 г. "Овощи натуральные соленые (огурцы)"</t>
  </si>
  <si>
    <t>**** Впериод с 1 марта заменяется на 54-13з-2020 "Салат из свеклы отварной"</t>
  </si>
  <si>
    <t>**** В период с 1 марта заменяется 54-12з-2020 "Икра морковная"</t>
  </si>
  <si>
    <t xml:space="preserve">**** В период 1 марта заменяется на №69 Пермь 2013 "Салат картофельный с кукурузой и морковью" </t>
  </si>
  <si>
    <t xml:space="preserve">5. Сборник рецептур блюд и типовых меню  для организации питания детей в </t>
  </si>
  <si>
    <t>образовательных организациях. Новосибирск 2022</t>
  </si>
  <si>
    <t>54-46 гн Москва 2020</t>
  </si>
  <si>
    <t>Чай с яблоком</t>
  </si>
  <si>
    <t>200/30</t>
  </si>
  <si>
    <t>№ 537                            Пермь 2013</t>
  </si>
  <si>
    <t>Сок в ассортименте</t>
  </si>
  <si>
    <t>№537                            Пермь 2013</t>
  </si>
  <si>
    <t>№ 537           Пермь 2013</t>
  </si>
  <si>
    <t>2 завтрак</t>
  </si>
  <si>
    <t>Плов из отварной говядины</t>
  </si>
  <si>
    <t>№ 375          Пермь 2013</t>
  </si>
  <si>
    <t>№ 349                         Пермь 2013</t>
  </si>
  <si>
    <t>54-46гн Москва 2020</t>
  </si>
  <si>
    <t>25/20/10</t>
  </si>
  <si>
    <t>54-6 т -2020 Москва 2020</t>
  </si>
  <si>
    <t>№   140        Пермь 2013</t>
  </si>
  <si>
    <t>№ 243     Пермь 2013</t>
  </si>
  <si>
    <t xml:space="preserve">Блинчики с джемом </t>
  </si>
  <si>
    <t>№ 549             Пермь 2013</t>
  </si>
  <si>
    <t>№ 366                          Пермь  2013</t>
  </si>
  <si>
    <t>Мясо духовое</t>
  </si>
  <si>
    <t>№ 420   Пермь 2013</t>
  </si>
  <si>
    <t>Оладьи с джемом</t>
  </si>
  <si>
    <t>№ 556                              Пермь 2013</t>
  </si>
  <si>
    <t>№ 537                 Пермь 2013</t>
  </si>
  <si>
    <t>Запеканка пшенная с творогом, молоко сгущеное</t>
  </si>
  <si>
    <t>Сердце в соусе</t>
  </si>
  <si>
    <t>№370                              Пермь 2013</t>
  </si>
  <si>
    <t>Плов из отварной птицы</t>
  </si>
  <si>
    <t>№ 411                        Пермь  2013</t>
  </si>
  <si>
    <t>№ 530                        Пермь  2013</t>
  </si>
  <si>
    <t>Компот из черной смородины</t>
  </si>
  <si>
    <t>Запеканка картофельная с печенью</t>
  </si>
  <si>
    <t>№ 106                           Пермь  2013</t>
  </si>
  <si>
    <t xml:space="preserve">Снек </t>
  </si>
  <si>
    <t>Кнели из кур с рисом</t>
  </si>
  <si>
    <t>№  416                            Москва 2004</t>
  </si>
  <si>
    <t>№ 369                Пермь 2013</t>
  </si>
  <si>
    <t>Мясо тушеное</t>
  </si>
  <si>
    <t>№ 408                          Пермь 2013</t>
  </si>
  <si>
    <t>Запеканка рисовая с творогом, молоко сгущеное</t>
  </si>
  <si>
    <t>№ 322                           Пермь 2013</t>
  </si>
  <si>
    <t>№ 522           Пермь 2013</t>
  </si>
  <si>
    <t>№ 372                 Пермь 2013</t>
  </si>
  <si>
    <t>№ 346          Пермь 2013</t>
  </si>
  <si>
    <t>№ 411       Пермь  2013</t>
  </si>
  <si>
    <t>№ 549                 Пермь 2013</t>
  </si>
  <si>
    <t>№ 89                            Пермь  2013</t>
  </si>
  <si>
    <t>№ 537                             Пермь  2013</t>
  </si>
  <si>
    <t>№ 33                   Пермь  2013</t>
  </si>
  <si>
    <t>№ 373      Пермь 2013</t>
  </si>
  <si>
    <t>Капуста тушеная</t>
  </si>
  <si>
    <t>№ 428                       Пермь  2013</t>
  </si>
  <si>
    <t>Салат картофельный с кукурузой и морковью</t>
  </si>
  <si>
    <t>Биточки из филе птицы, соус молочный</t>
  </si>
  <si>
    <t>ККАЛ</t>
  </si>
  <si>
    <t>В среднем за 1 день</t>
  </si>
  <si>
    <t>№19                            Пермь 2013</t>
  </si>
  <si>
    <t xml:space="preserve">    Директор</t>
  </si>
  <si>
    <t xml:space="preserve">Государственного  бюджетного </t>
  </si>
  <si>
    <t xml:space="preserve">общеобразовательного учреждения </t>
  </si>
  <si>
    <t>Новосибирской   области</t>
  </si>
  <si>
    <t>"Сибирский Кадетский  Корпус"</t>
  </si>
  <si>
    <t xml:space="preserve">         __________________________   А. Ф. Бахвалов </t>
  </si>
  <si>
    <t xml:space="preserve">     "____"                    ___________________ 2023 год.</t>
  </si>
  <si>
    <t>Примерное 14 - ти дневное меню</t>
  </si>
  <si>
    <t xml:space="preserve">Государственное  бюджетное общеобразовательное </t>
  </si>
  <si>
    <t>учреждение.   Новосибирской   области</t>
  </si>
  <si>
    <t>"Сибирский Кадетский Корпус "</t>
  </si>
  <si>
    <t>Суп картофельный с макаронными изделиями и курицей</t>
  </si>
  <si>
    <t>Чай с яблоком и сахаром</t>
  </si>
  <si>
    <t>№89               Москва 2004</t>
  </si>
  <si>
    <t>Сырники с молоком сгущенным</t>
  </si>
  <si>
    <t>№ 112          Пермь 2013</t>
  </si>
  <si>
    <t>Чай со смородиной и сахаром</t>
  </si>
  <si>
    <t>Салат из моркови  ****</t>
  </si>
  <si>
    <t xml:space="preserve">    № 386  Пермь 2013              №465        Пермь 2013</t>
  </si>
  <si>
    <t xml:space="preserve">Шницель из говядины, соус красный основноой </t>
  </si>
  <si>
    <t>Кисель из свежей вишни</t>
  </si>
  <si>
    <t>№ 270                         Пермь  2013</t>
  </si>
  <si>
    <t>Каша молочная пшеничная жидкая</t>
  </si>
  <si>
    <t>54-7с Москва 2020</t>
  </si>
  <si>
    <t>№ 348    Пермь 2013</t>
  </si>
  <si>
    <t>№ 424   Хлебпродинформ 2004</t>
  </si>
  <si>
    <t>Чай черный байховый с лимоном</t>
  </si>
  <si>
    <t>Чай черный байховый с сахаром</t>
  </si>
  <si>
    <t>54- 2гн  Москва 2020</t>
  </si>
  <si>
    <t>№ 306           Пермь 2013</t>
  </si>
  <si>
    <t>№ 149    Пермь 2013</t>
  </si>
  <si>
    <t>№ 297    Пермь 2013</t>
  </si>
  <si>
    <t>Кисель из свежей брусники</t>
  </si>
  <si>
    <t>150/20</t>
  </si>
  <si>
    <t>№ 248                Пермь 2013</t>
  </si>
  <si>
    <t>№ 254 Пермь 2013</t>
  </si>
  <si>
    <t>Соки фруктовые</t>
  </si>
  <si>
    <t>№118                        Пермь 2013</t>
  </si>
  <si>
    <t>Плоды свежие</t>
  </si>
  <si>
    <t>54-7хн   Москва 2020</t>
  </si>
  <si>
    <t>№69                              Пермь 2013</t>
  </si>
  <si>
    <t>54-14 гн Москва 2020</t>
  </si>
  <si>
    <t>Чай с грушей и апельсином</t>
  </si>
  <si>
    <t>№ 549                        Пермь  2013</t>
  </si>
  <si>
    <t>54-17м Москва 2020</t>
  </si>
  <si>
    <t>Итого за 6-й день:</t>
  </si>
  <si>
    <t>Выход     г</t>
  </si>
  <si>
    <t>№ 99                            Пермь  2013</t>
  </si>
  <si>
    <t>№ 261                            Пермь  2013</t>
  </si>
  <si>
    <t>Суп картофельный с бобовыми (горох)</t>
  </si>
  <si>
    <t>Итого за 8-й день:</t>
  </si>
  <si>
    <t>Запеканка из творога с повидлом</t>
  </si>
  <si>
    <t>Салат из белокачанной капусты****</t>
  </si>
  <si>
    <t>Итого за 1-й  день</t>
  </si>
  <si>
    <t>№ 177                        Пермь 2013</t>
  </si>
  <si>
    <t>54-3 гн Москва 2020</t>
  </si>
  <si>
    <t>Овощи натуральные (порц.) огурцы</t>
  </si>
  <si>
    <t>№374     Пермь 2013</t>
  </si>
  <si>
    <t>№608                             Пермь 2013</t>
  </si>
  <si>
    <t>№114                              Пермь 2013</t>
  </si>
  <si>
    <t>№115                              Пермь 2013</t>
  </si>
  <si>
    <t>№ 534                           Пермь  2013</t>
  </si>
  <si>
    <t>№ 534                            Пермь 2013</t>
  </si>
  <si>
    <t>54-11хн   Москва 2020</t>
  </si>
  <si>
    <t>54-5 гн  Москва 2020</t>
  </si>
  <si>
    <t>Чай с облепихой и сахаром</t>
  </si>
  <si>
    <t>54- 7с  Москва 2020</t>
  </si>
  <si>
    <t>№  700                             Москва  2004</t>
  </si>
  <si>
    <t>№ 403                            Пермь  2013  №451     Пермь 2013</t>
  </si>
  <si>
    <t>Итого за 3-й  день</t>
  </si>
  <si>
    <t>№607                            Пермь 2013</t>
  </si>
  <si>
    <t>Оладьи с повидлом</t>
  </si>
  <si>
    <t>№609                            Пермь 2013</t>
  </si>
  <si>
    <t>Джем фруктовый (порц.)</t>
  </si>
  <si>
    <t>№ 431                            Пермь  2013</t>
  </si>
  <si>
    <t>Чай с брусникой и сахаром</t>
  </si>
  <si>
    <t>Итого за 4-й  день</t>
  </si>
  <si>
    <t>Итого за 5-й  день</t>
  </si>
  <si>
    <t>Каша молочная кукурузная жидкая</t>
  </si>
  <si>
    <t>№ 417/444          Пермь 2013</t>
  </si>
  <si>
    <t>№ 417/451                        Пермь  2013</t>
  </si>
  <si>
    <t>54-6 хн  Москва 2020</t>
  </si>
  <si>
    <t>№ 32          Пермь 2013</t>
  </si>
  <si>
    <t>Салат из свежих помидоров и яблок</t>
  </si>
  <si>
    <t>№ 248            Пермь 2013</t>
  </si>
  <si>
    <t>№ 503   Пермь 2013</t>
  </si>
  <si>
    <t>Чай с вареньем</t>
  </si>
  <si>
    <t>Омлет с зеленым горошком</t>
  </si>
  <si>
    <t>№ 308                          Пермь  2013</t>
  </si>
  <si>
    <t xml:space="preserve">Биточки из говядины, соус красный основноой </t>
  </si>
  <si>
    <t>№226 "Хлебпродинформ"     2004</t>
  </si>
  <si>
    <t>Овощи по-карпатски</t>
  </si>
  <si>
    <t>№  315                           Пермь  2013</t>
  </si>
  <si>
    <t>Омлет с сыром</t>
  </si>
  <si>
    <t>54-3 хн  Москва 2020</t>
  </si>
  <si>
    <t>№ 273                            Пермь  2013</t>
  </si>
  <si>
    <t>Каша пшенная молочная жидкая</t>
  </si>
  <si>
    <t>54-25хн Москва 2020</t>
  </si>
  <si>
    <t>Бутерброд с повидлом</t>
  </si>
  <si>
    <t>№ 538                              Пермь 2013</t>
  </si>
  <si>
    <t>№ 403    Пермь 2013  №452     Пермь 2013</t>
  </si>
  <si>
    <t>№ 321                 Пермь 2013</t>
  </si>
  <si>
    <t>12 лет и старше. (Интернат, казарма)</t>
  </si>
  <si>
    <t>№535                              Пермь 2013</t>
  </si>
  <si>
    <t>№ 536                          Пермь 2013</t>
  </si>
  <si>
    <t xml:space="preserve">1 неделя 1 -й день </t>
  </si>
  <si>
    <t xml:space="preserve">1 неделя 2-й день </t>
  </si>
  <si>
    <t xml:space="preserve">1 неделя 3-й день </t>
  </si>
  <si>
    <t xml:space="preserve">1 неделя 4-й день </t>
  </si>
  <si>
    <t xml:space="preserve">1 неделя 5-й день </t>
  </si>
  <si>
    <t xml:space="preserve">1 неделя 6-й день </t>
  </si>
  <si>
    <t xml:space="preserve">1 неделя 7-й день </t>
  </si>
  <si>
    <t xml:space="preserve">2 неделя 2-й день </t>
  </si>
  <si>
    <t xml:space="preserve">2 неделя 1-й день </t>
  </si>
  <si>
    <t xml:space="preserve">2 неделя 3-й день </t>
  </si>
  <si>
    <t xml:space="preserve">2 неделя 4-й день </t>
  </si>
  <si>
    <t xml:space="preserve">2 неделя 5-й день </t>
  </si>
  <si>
    <t xml:space="preserve">2 неделя 6-й день </t>
  </si>
  <si>
    <t xml:space="preserve">2 неделя 7-й день </t>
  </si>
  <si>
    <t>Москва              № 54-3с-2020</t>
  </si>
  <si>
    <t xml:space="preserve">Вафли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</si>
</sst>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5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0" tint="-0.499984740745262"/>
      <name val="Calibri"/>
      <family val="2"/>
      <charset val="204"/>
      <scheme val="minor"/>
    </font>
    <font>
      <sz val="10"/>
      <color theme="1" tint="0.14999847407452621"/>
      <name val="Times New Roman"/>
      <family val="1"/>
      <charset val="204"/>
    </font>
    <font>
      <b/>
      <sz val="10"/>
      <color theme="1" tint="0.14999847407452621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 tint="0.1499984740745262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 tint="0.1499984740745262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 tint="0.14999847407452621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b/>
      <sz val="8"/>
      <color theme="1" tint="0.3499862666707357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166" fontId="13" fillId="0" borderId="0" applyFont="0" applyFill="0" applyBorder="0" applyAlignment="0" applyProtection="0"/>
  </cellStyleXfs>
  <cellXfs count="852">
    <xf numFmtId="0" fontId="0" fillId="0" borderId="0" xfId="0"/>
    <xf numFmtId="164" fontId="3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1" fontId="5" fillId="3" borderId="2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7" fillId="3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/>
    </xf>
    <xf numFmtId="0" fontId="0" fillId="0" borderId="0" xfId="0" applyFill="1"/>
    <xf numFmtId="0" fontId="12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1" fontId="8" fillId="3" borderId="2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1" fontId="3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4" borderId="2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right" wrapText="1"/>
    </xf>
    <xf numFmtId="0" fontId="8" fillId="4" borderId="2" xfId="0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top" wrapText="1"/>
    </xf>
    <xf numFmtId="2" fontId="10" fillId="4" borderId="2" xfId="0" applyNumberFormat="1" applyFont="1" applyFill="1" applyBorder="1" applyAlignment="1">
      <alignment horizontal="center"/>
    </xf>
    <xf numFmtId="1" fontId="10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1" fillId="0" borderId="0" xfId="0" applyFont="1"/>
    <xf numFmtId="1" fontId="3" fillId="4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0" fillId="3" borderId="0" xfId="0" applyNumberFormat="1" applyFill="1"/>
    <xf numFmtId="1" fontId="0" fillId="0" borderId="0" xfId="0" applyNumberFormat="1"/>
    <xf numFmtId="164" fontId="5" fillId="3" borderId="2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right" wrapText="1"/>
    </xf>
    <xf numFmtId="16" fontId="3" fillId="0" borderId="2" xfId="0" applyNumberFormat="1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/>
    <xf numFmtId="0" fontId="10" fillId="4" borderId="2" xfId="0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11" fillId="3" borderId="2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left" vertical="center"/>
    </xf>
    <xf numFmtId="16" fontId="9" fillId="0" borderId="2" xfId="0" applyNumberFormat="1" applyFont="1" applyFill="1" applyBorder="1" applyAlignment="1">
      <alignment horizontal="center" vertical="center"/>
    </xf>
    <xf numFmtId="17" fontId="9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left"/>
    </xf>
    <xf numFmtId="164" fontId="9" fillId="3" borderId="2" xfId="0" applyNumberFormat="1" applyFont="1" applyFill="1" applyBorder="1" applyAlignment="1">
      <alignment horizontal="left" vertical="center"/>
    </xf>
    <xf numFmtId="164" fontId="19" fillId="3" borderId="2" xfId="0" applyNumberFormat="1" applyFont="1" applyFill="1" applyBorder="1" applyAlignment="1">
      <alignment horizontal="left" vertical="center"/>
    </xf>
    <xf numFmtId="165" fontId="9" fillId="3" borderId="2" xfId="0" applyNumberFormat="1" applyFont="1" applyFill="1" applyBorder="1" applyAlignment="1">
      <alignment horizontal="left" vertical="center"/>
    </xf>
    <xf numFmtId="165" fontId="19" fillId="3" borderId="2" xfId="0" applyNumberFormat="1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1" fontId="9" fillId="4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2" fontId="19" fillId="3" borderId="3" xfId="0" applyNumberFormat="1" applyFont="1" applyFill="1" applyBorder="1" applyAlignment="1">
      <alignment horizontal="center" vertical="center"/>
    </xf>
    <xf numFmtId="2" fontId="19" fillId="3" borderId="2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1" fontId="17" fillId="3" borderId="1" xfId="0" applyNumberFormat="1" applyFont="1" applyFill="1" applyBorder="1" applyAlignment="1">
      <alignment horizontal="center" vertical="center"/>
    </xf>
    <xf numFmtId="2" fontId="11" fillId="4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1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left" vertical="center"/>
    </xf>
    <xf numFmtId="165" fontId="6" fillId="3" borderId="2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1" fontId="8" fillId="4" borderId="2" xfId="0" applyNumberFormat="1" applyFont="1" applyFill="1" applyBorder="1" applyAlignment="1">
      <alignment horizontal="center" vertical="center"/>
    </xf>
    <xf numFmtId="0" fontId="15" fillId="3" borderId="0" xfId="0" applyFont="1" applyFill="1"/>
    <xf numFmtId="165" fontId="3" fillId="3" borderId="5" xfId="0" applyNumberFormat="1" applyFont="1" applyFill="1" applyBorder="1" applyAlignment="1">
      <alignment horizontal="left" vertical="center"/>
    </xf>
    <xf numFmtId="165" fontId="6" fillId="3" borderId="5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12" fillId="3" borderId="4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/>
    </xf>
    <xf numFmtId="165" fontId="8" fillId="0" borderId="2" xfId="0" applyNumberFormat="1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left" vertical="center"/>
    </xf>
    <xf numFmtId="2" fontId="3" fillId="3" borderId="2" xfId="0" applyNumberFormat="1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wrapText="1"/>
    </xf>
    <xf numFmtId="2" fontId="8" fillId="0" borderId="2" xfId="0" applyNumberFormat="1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wrapText="1"/>
    </xf>
    <xf numFmtId="2" fontId="8" fillId="3" borderId="2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left" vertical="center"/>
    </xf>
    <xf numFmtId="2" fontId="6" fillId="3" borderId="1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left" vertical="center"/>
    </xf>
    <xf numFmtId="165" fontId="3" fillId="0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Border="1" applyAlignment="1">
      <alignment horizontal="left" vertical="center"/>
    </xf>
    <xf numFmtId="2" fontId="6" fillId="2" borderId="2" xfId="0" applyNumberFormat="1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left" vertical="center"/>
    </xf>
    <xf numFmtId="2" fontId="8" fillId="3" borderId="1" xfId="0" applyNumberFormat="1" applyFont="1" applyFill="1" applyBorder="1" applyAlignment="1">
      <alignment horizontal="left" vertical="center"/>
    </xf>
    <xf numFmtId="165" fontId="3" fillId="3" borderId="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2" fontId="8" fillId="3" borderId="2" xfId="0" applyNumberFormat="1" applyFont="1" applyFill="1" applyBorder="1" applyAlignment="1">
      <alignment horizontal="left"/>
    </xf>
    <xf numFmtId="164" fontId="12" fillId="4" borderId="2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2" fontId="8" fillId="0" borderId="5" xfId="0" applyNumberFormat="1" applyFont="1" applyBorder="1" applyAlignment="1">
      <alignment horizontal="left" vertical="center"/>
    </xf>
    <xf numFmtId="2" fontId="8" fillId="2" borderId="5" xfId="0" applyNumberFormat="1" applyFont="1" applyFill="1" applyBorder="1" applyAlignment="1">
      <alignment horizontal="left" vertical="center"/>
    </xf>
    <xf numFmtId="2" fontId="8" fillId="0" borderId="5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16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1" fillId="4" borderId="4" xfId="0" applyFont="1" applyFill="1" applyBorder="1"/>
    <xf numFmtId="0" fontId="15" fillId="0" borderId="2" xfId="0" applyFont="1" applyFill="1" applyBorder="1"/>
    <xf numFmtId="0" fontId="0" fillId="0" borderId="13" xfId="0" applyBorder="1"/>
    <xf numFmtId="0" fontId="15" fillId="0" borderId="2" xfId="0" applyFont="1" applyBorder="1"/>
    <xf numFmtId="0" fontId="5" fillId="3" borderId="5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2" fontId="23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164" fontId="23" fillId="0" borderId="2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/>
    </xf>
    <xf numFmtId="164" fontId="25" fillId="0" borderId="3" xfId="0" applyNumberFormat="1" applyFont="1" applyFill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" fontId="3" fillId="0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1" fontId="5" fillId="3" borderId="2" xfId="0" applyNumberFormat="1" applyFont="1" applyFill="1" applyBorder="1" applyAlignment="1">
      <alignment vertical="center"/>
    </xf>
    <xf numFmtId="164" fontId="18" fillId="3" borderId="2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/>
    </xf>
    <xf numFmtId="17" fontId="27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left" vertical="center"/>
    </xf>
    <xf numFmtId="165" fontId="11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 wrapText="1"/>
    </xf>
    <xf numFmtId="164" fontId="3" fillId="4" borderId="4" xfId="0" applyNumberFormat="1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8" fillId="3" borderId="0" xfId="0" applyFont="1" applyFill="1" applyAlignment="1"/>
    <xf numFmtId="0" fontId="28" fillId="3" borderId="0" xfId="0" applyFont="1" applyFill="1"/>
    <xf numFmtId="0" fontId="30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5" xfId="0" applyBorder="1"/>
    <xf numFmtId="0" fontId="0" fillId="0" borderId="20" xfId="0" applyBorder="1"/>
    <xf numFmtId="0" fontId="0" fillId="0" borderId="12" xfId="0" applyBorder="1"/>
    <xf numFmtId="0" fontId="0" fillId="5" borderId="12" xfId="0" applyFill="1" applyBorder="1"/>
    <xf numFmtId="0" fontId="0" fillId="5" borderId="21" xfId="0" applyFill="1" applyBorder="1"/>
    <xf numFmtId="0" fontId="5" fillId="4" borderId="6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2" fontId="2" fillId="3" borderId="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left"/>
    </xf>
    <xf numFmtId="165" fontId="9" fillId="3" borderId="5" xfId="0" applyNumberFormat="1" applyFont="1" applyFill="1" applyBorder="1" applyAlignment="1">
      <alignment horizontal="left" vertical="center"/>
    </xf>
    <xf numFmtId="165" fontId="19" fillId="3" borderId="5" xfId="0" applyNumberFormat="1" applyFont="1" applyFill="1" applyBorder="1" applyAlignment="1">
      <alignment horizontal="left" vertical="center"/>
    </xf>
    <xf numFmtId="0" fontId="20" fillId="0" borderId="0" xfId="0" applyFont="1"/>
    <xf numFmtId="164" fontId="21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/>
    </xf>
    <xf numFmtId="164" fontId="17" fillId="4" borderId="2" xfId="0" applyNumberFormat="1" applyFont="1" applyFill="1" applyBorder="1" applyAlignment="1">
      <alignment horizontal="center" vertical="center"/>
    </xf>
    <xf numFmtId="2" fontId="31" fillId="4" borderId="2" xfId="0" applyNumberFormat="1" applyFont="1" applyFill="1" applyBorder="1" applyAlignment="1">
      <alignment horizontal="center" vertical="center"/>
    </xf>
    <xf numFmtId="1" fontId="31" fillId="4" borderId="2" xfId="0" applyNumberFormat="1" applyFont="1" applyFill="1" applyBorder="1" applyAlignment="1">
      <alignment horizontal="center" vertical="center"/>
    </xf>
    <xf numFmtId="164" fontId="31" fillId="4" borderId="2" xfId="0" applyNumberFormat="1" applyFont="1" applyFill="1" applyBorder="1" applyAlignment="1">
      <alignment horizontal="center" vertical="center"/>
    </xf>
    <xf numFmtId="2" fontId="24" fillId="0" borderId="2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1" fontId="3" fillId="3" borderId="14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30" fillId="0" borderId="0" xfId="0" applyFont="1"/>
    <xf numFmtId="0" fontId="0" fillId="0" borderId="0" xfId="0" applyFont="1"/>
    <xf numFmtId="0" fontId="5" fillId="4" borderId="0" xfId="0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12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12" fillId="3" borderId="7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21" fillId="4" borderId="2" xfId="0" applyFont="1" applyFill="1" applyBorder="1"/>
    <xf numFmtId="0" fontId="7" fillId="3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 wrapText="1"/>
    </xf>
    <xf numFmtId="164" fontId="3" fillId="4" borderId="9" xfId="0" applyNumberFormat="1" applyFont="1" applyFill="1" applyBorder="1" applyAlignment="1">
      <alignment horizontal="left" vertical="center"/>
    </xf>
    <xf numFmtId="2" fontId="8" fillId="4" borderId="9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0" fontId="37" fillId="0" borderId="0" xfId="0" applyFont="1"/>
    <xf numFmtId="2" fontId="36" fillId="0" borderId="1" xfId="0" applyNumberFormat="1" applyFont="1" applyFill="1" applyBorder="1" applyAlignment="1">
      <alignment horizontal="center" vertical="center"/>
    </xf>
    <xf numFmtId="1" fontId="36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horizontal="center"/>
    </xf>
    <xf numFmtId="164" fontId="34" fillId="0" borderId="2" xfId="0" applyNumberFormat="1" applyFont="1" applyFill="1" applyBorder="1" applyAlignment="1">
      <alignment horizontal="center" vertical="center"/>
    </xf>
    <xf numFmtId="2" fontId="34" fillId="0" borderId="2" xfId="0" applyNumberFormat="1" applyFont="1" applyFill="1" applyBorder="1" applyAlignment="1">
      <alignment horizontal="center" vertical="center"/>
    </xf>
    <xf numFmtId="2" fontId="39" fillId="0" borderId="2" xfId="0" applyNumberFormat="1" applyFont="1" applyFill="1" applyBorder="1" applyAlignment="1">
      <alignment horizontal="center" vertical="center"/>
    </xf>
    <xf numFmtId="2" fontId="17" fillId="4" borderId="2" xfId="0" applyNumberFormat="1" applyFont="1" applyFill="1" applyBorder="1" applyAlignment="1">
      <alignment horizontal="right" vertical="center"/>
    </xf>
    <xf numFmtId="165" fontId="7" fillId="3" borderId="2" xfId="0" applyNumberFormat="1" applyFont="1" applyFill="1" applyBorder="1" applyAlignment="1">
      <alignment horizontal="left" vertical="center"/>
    </xf>
    <xf numFmtId="2" fontId="17" fillId="3" borderId="2" xfId="0" applyNumberFormat="1" applyFont="1" applyFill="1" applyBorder="1" applyAlignment="1">
      <alignment horizontal="right" vertical="center"/>
    </xf>
    <xf numFmtId="0" fontId="21" fillId="4" borderId="2" xfId="0" applyFont="1" applyFill="1" applyBorder="1" applyAlignment="1">
      <alignment horizontal="left" vertical="center"/>
    </xf>
    <xf numFmtId="0" fontId="10" fillId="4" borderId="4" xfId="0" applyFont="1" applyFill="1" applyBorder="1"/>
    <xf numFmtId="165" fontId="11" fillId="3" borderId="8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wrapText="1"/>
    </xf>
    <xf numFmtId="0" fontId="15" fillId="0" borderId="0" xfId="0" applyFont="1" applyBorder="1"/>
    <xf numFmtId="164" fontId="10" fillId="4" borderId="3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vertical="center"/>
    </xf>
    <xf numFmtId="0" fontId="28" fillId="0" borderId="0" xfId="0" applyFont="1"/>
    <xf numFmtId="0" fontId="17" fillId="4" borderId="2" xfId="0" applyFont="1" applyFill="1" applyBorder="1" applyAlignment="1">
      <alignment horizontal="center" vertical="center"/>
    </xf>
    <xf numFmtId="2" fontId="41" fillId="4" borderId="2" xfId="0" applyNumberFormat="1" applyFont="1" applyFill="1" applyBorder="1" applyAlignment="1">
      <alignment horizontal="center" vertical="center"/>
    </xf>
    <xf numFmtId="1" fontId="41" fillId="4" borderId="2" xfId="0" applyNumberFormat="1" applyFont="1" applyFill="1" applyBorder="1" applyAlignment="1">
      <alignment horizontal="center" vertical="center"/>
    </xf>
    <xf numFmtId="164" fontId="41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right" vertical="center"/>
    </xf>
    <xf numFmtId="0" fontId="22" fillId="3" borderId="0" xfId="0" applyFont="1" applyFill="1" applyBorder="1"/>
    <xf numFmtId="0" fontId="11" fillId="4" borderId="2" xfId="0" applyFont="1" applyFill="1" applyBorder="1" applyAlignment="1">
      <alignment horizontal="right"/>
    </xf>
    <xf numFmtId="164" fontId="9" fillId="4" borderId="2" xfId="0" applyNumberFormat="1" applyFont="1" applyFill="1" applyBorder="1" applyAlignment="1">
      <alignment horizontal="left" vertical="center"/>
    </xf>
    <xf numFmtId="164" fontId="17" fillId="4" borderId="2" xfId="0" applyNumberFormat="1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2" fontId="38" fillId="6" borderId="1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165" fontId="3" fillId="4" borderId="2" xfId="0" applyNumberFormat="1" applyFont="1" applyFill="1" applyBorder="1" applyAlignment="1">
      <alignment horizontal="center" vertical="center"/>
    </xf>
    <xf numFmtId="164" fontId="21" fillId="4" borderId="2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/>
    </xf>
    <xf numFmtId="1" fontId="21" fillId="4" borderId="2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2" fontId="38" fillId="4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wrapText="1"/>
    </xf>
    <xf numFmtId="2" fontId="8" fillId="3" borderId="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0" fillId="0" borderId="0" xfId="0" applyAlignment="1">
      <alignment horizontal="left"/>
    </xf>
    <xf numFmtId="165" fontId="3" fillId="3" borderId="3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wrapText="1"/>
    </xf>
    <xf numFmtId="2" fontId="8" fillId="3" borderId="5" xfId="0" applyNumberFormat="1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/>
    </xf>
    <xf numFmtId="1" fontId="26" fillId="3" borderId="2" xfId="0" applyNumberFormat="1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left" vertical="center" wrapText="1"/>
    </xf>
    <xf numFmtId="1" fontId="14" fillId="3" borderId="2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left" vertical="center" wrapText="1"/>
    </xf>
    <xf numFmtId="2" fontId="45" fillId="3" borderId="2" xfId="0" applyNumberFormat="1" applyFont="1" applyFill="1" applyBorder="1" applyAlignment="1">
      <alignment horizontal="center" vertical="center"/>
    </xf>
    <xf numFmtId="1" fontId="45" fillId="3" borderId="2" xfId="0" applyNumberFormat="1" applyFont="1" applyFill="1" applyBorder="1" applyAlignment="1">
      <alignment horizontal="center" vertical="center"/>
    </xf>
    <xf numFmtId="2" fontId="27" fillId="3" borderId="2" xfId="0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left" vertical="center" wrapText="1"/>
    </xf>
    <xf numFmtId="1" fontId="44" fillId="3" borderId="1" xfId="0" applyNumberFormat="1" applyFont="1" applyFill="1" applyBorder="1" applyAlignment="1">
      <alignment horizontal="center" vertical="center"/>
    </xf>
    <xf numFmtId="164" fontId="44" fillId="3" borderId="1" xfId="0" applyNumberFormat="1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 wrapText="1"/>
    </xf>
    <xf numFmtId="2" fontId="44" fillId="3" borderId="2" xfId="0" applyNumberFormat="1" applyFont="1" applyFill="1" applyBorder="1" applyAlignment="1">
      <alignment horizontal="center" vertical="center"/>
    </xf>
    <xf numFmtId="2" fontId="44" fillId="3" borderId="8" xfId="0" applyNumberFormat="1" applyFont="1" applyFill="1" applyBorder="1" applyAlignment="1">
      <alignment horizontal="center" vertical="center"/>
    </xf>
    <xf numFmtId="1" fontId="45" fillId="0" borderId="2" xfId="0" applyNumberFormat="1" applyFont="1" applyFill="1" applyBorder="1" applyAlignment="1">
      <alignment horizontal="center" vertical="center"/>
    </xf>
    <xf numFmtId="2" fontId="44" fillId="0" borderId="2" xfId="0" applyNumberFormat="1" applyFont="1" applyFill="1" applyBorder="1" applyAlignment="1">
      <alignment horizontal="center" vertical="center"/>
    </xf>
    <xf numFmtId="2" fontId="44" fillId="3" borderId="5" xfId="0" applyNumberFormat="1" applyFont="1" applyFill="1" applyBorder="1" applyAlignment="1">
      <alignment horizontal="center" vertical="center" wrapText="1"/>
    </xf>
    <xf numFmtId="1" fontId="44" fillId="0" borderId="2" xfId="0" applyNumberFormat="1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 wrapText="1"/>
    </xf>
    <xf numFmtId="1" fontId="45" fillId="3" borderId="2" xfId="0" applyNumberFormat="1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/>
    </xf>
    <xf numFmtId="0" fontId="46" fillId="0" borderId="4" xfId="0" applyFont="1" applyFill="1" applyBorder="1" applyAlignment="1">
      <alignment horizontal="center" vertical="center"/>
    </xf>
    <xf numFmtId="2" fontId="45" fillId="0" borderId="2" xfId="0" applyNumberFormat="1" applyFont="1" applyFill="1" applyBorder="1" applyAlignment="1">
      <alignment horizontal="center" vertical="center"/>
    </xf>
    <xf numFmtId="2" fontId="47" fillId="0" borderId="2" xfId="0" applyNumberFormat="1" applyFont="1" applyFill="1" applyBorder="1" applyAlignment="1">
      <alignment horizontal="center" vertical="center"/>
    </xf>
    <xf numFmtId="0" fontId="44" fillId="0" borderId="5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left" vertical="center" wrapText="1"/>
    </xf>
    <xf numFmtId="0" fontId="44" fillId="0" borderId="2" xfId="0" applyNumberFormat="1" applyFont="1" applyBorder="1" applyAlignment="1">
      <alignment horizontal="center" vertical="center"/>
    </xf>
    <xf numFmtId="2" fontId="44" fillId="0" borderId="2" xfId="0" applyNumberFormat="1" applyFont="1" applyBorder="1" applyAlignment="1">
      <alignment horizontal="center" vertical="center"/>
    </xf>
    <xf numFmtId="2" fontId="45" fillId="3" borderId="5" xfId="0" applyNumberFormat="1" applyFont="1" applyFill="1" applyBorder="1" applyAlignment="1">
      <alignment horizontal="center" vertical="center" wrapText="1"/>
    </xf>
    <xf numFmtId="2" fontId="45" fillId="3" borderId="2" xfId="0" applyNumberFormat="1" applyFont="1" applyFill="1" applyBorder="1" applyAlignment="1">
      <alignment horizontal="left" vertical="center"/>
    </xf>
    <xf numFmtId="164" fontId="45" fillId="3" borderId="2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4" fillId="0" borderId="2" xfId="0" applyNumberFormat="1" applyFont="1" applyFill="1" applyBorder="1" applyAlignment="1">
      <alignment horizontal="left" vertical="center" wrapText="1"/>
    </xf>
    <xf numFmtId="164" fontId="44" fillId="0" borderId="2" xfId="0" applyNumberFormat="1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left" vertical="center" wrapText="1"/>
    </xf>
    <xf numFmtId="164" fontId="44" fillId="3" borderId="2" xfId="0" applyNumberFormat="1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left"/>
    </xf>
    <xf numFmtId="2" fontId="45" fillId="3" borderId="2" xfId="0" applyNumberFormat="1" applyFont="1" applyFill="1" applyBorder="1" applyAlignment="1">
      <alignment horizontal="center"/>
    </xf>
    <xf numFmtId="2" fontId="44" fillId="3" borderId="2" xfId="0" applyNumberFormat="1" applyFont="1" applyFill="1" applyBorder="1" applyAlignment="1">
      <alignment horizontal="center"/>
    </xf>
    <xf numFmtId="164" fontId="27" fillId="3" borderId="2" xfId="0" applyNumberFormat="1" applyFont="1" applyFill="1" applyBorder="1" applyAlignment="1">
      <alignment horizontal="left" vertical="center"/>
    </xf>
    <xf numFmtId="165" fontId="27" fillId="3" borderId="2" xfId="0" applyNumberFormat="1" applyFont="1" applyFill="1" applyBorder="1" applyAlignment="1">
      <alignment horizontal="left" vertical="center"/>
    </xf>
    <xf numFmtId="165" fontId="48" fillId="3" borderId="2" xfId="0" applyNumberFormat="1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4" fillId="3" borderId="5" xfId="0" applyNumberFormat="1" applyFont="1" applyFill="1" applyBorder="1" applyAlignment="1">
      <alignment horizontal="left" vertical="center" wrapText="1"/>
    </xf>
    <xf numFmtId="1" fontId="44" fillId="3" borderId="5" xfId="0" applyNumberFormat="1" applyFont="1" applyFill="1" applyBorder="1" applyAlignment="1">
      <alignment horizontal="center" vertical="center" wrapText="1"/>
    </xf>
    <xf numFmtId="164" fontId="44" fillId="3" borderId="5" xfId="0" applyNumberFormat="1" applyFont="1" applyFill="1" applyBorder="1" applyAlignment="1">
      <alignment horizontal="center" vertical="center"/>
    </xf>
    <xf numFmtId="2" fontId="44" fillId="3" borderId="5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4" fillId="3" borderId="2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right" vertical="center"/>
    </xf>
    <xf numFmtId="0" fontId="27" fillId="3" borderId="4" xfId="0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2" fontId="27" fillId="3" borderId="3" xfId="0" applyNumberFormat="1" applyFont="1" applyFill="1" applyBorder="1" applyAlignment="1">
      <alignment horizontal="center" vertical="center"/>
    </xf>
    <xf numFmtId="1" fontId="45" fillId="3" borderId="3" xfId="0" applyNumberFormat="1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left" vertical="center" wrapText="1"/>
    </xf>
    <xf numFmtId="0" fontId="46" fillId="3" borderId="4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/>
    </xf>
    <xf numFmtId="0" fontId="44" fillId="3" borderId="7" xfId="0" applyFont="1" applyFill="1" applyBorder="1" applyAlignment="1">
      <alignment horizontal="center"/>
    </xf>
    <xf numFmtId="164" fontId="27" fillId="3" borderId="1" xfId="0" applyNumberFormat="1" applyFont="1" applyFill="1" applyBorder="1" applyAlignment="1">
      <alignment horizontal="center" vertical="center"/>
    </xf>
    <xf numFmtId="2" fontId="27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8" fillId="3" borderId="1" xfId="0" applyNumberFormat="1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center" vertical="center" wrapText="1"/>
    </xf>
    <xf numFmtId="2" fontId="4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left" vertical="center" wrapText="1"/>
    </xf>
    <xf numFmtId="1" fontId="45" fillId="3" borderId="1" xfId="0" applyNumberFormat="1" applyFont="1" applyFill="1" applyBorder="1" applyAlignment="1">
      <alignment horizontal="center" vertical="center"/>
    </xf>
    <xf numFmtId="2" fontId="48" fillId="3" borderId="2" xfId="0" applyNumberFormat="1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/>
    </xf>
    <xf numFmtId="1" fontId="46" fillId="3" borderId="2" xfId="0" applyNumberFormat="1" applyFont="1" applyFill="1" applyBorder="1" applyAlignment="1">
      <alignment horizontal="center" vertical="center"/>
    </xf>
    <xf numFmtId="164" fontId="46" fillId="3" borderId="2" xfId="0" applyNumberFormat="1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2" fontId="46" fillId="3" borderId="2" xfId="0" applyNumberFormat="1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left" vertical="center" wrapText="1"/>
    </xf>
    <xf numFmtId="0" fontId="44" fillId="3" borderId="8" xfId="0" applyFont="1" applyFill="1" applyBorder="1" applyAlignment="1">
      <alignment horizontal="center" vertical="center" wrapText="1"/>
    </xf>
    <xf numFmtId="1" fontId="45" fillId="3" borderId="2" xfId="0" applyNumberFormat="1" applyFont="1" applyFill="1" applyBorder="1" applyAlignment="1">
      <alignment horizontal="center"/>
    </xf>
    <xf numFmtId="0" fontId="44" fillId="3" borderId="6" xfId="0" applyFont="1" applyFill="1" applyBorder="1" applyAlignment="1">
      <alignment horizontal="center" vertical="center" wrapText="1"/>
    </xf>
    <xf numFmtId="2" fontId="44" fillId="3" borderId="2" xfId="0" applyNumberFormat="1" applyFont="1" applyFill="1" applyBorder="1" applyAlignment="1">
      <alignment horizontal="left" vertical="center" wrapText="1"/>
    </xf>
    <xf numFmtId="164" fontId="49" fillId="3" borderId="2" xfId="0" applyNumberFormat="1" applyFont="1" applyFill="1" applyBorder="1" applyAlignment="1">
      <alignment horizontal="center" vertical="center"/>
    </xf>
    <xf numFmtId="0" fontId="44" fillId="3" borderId="2" xfId="0" applyNumberFormat="1" applyFont="1" applyFill="1" applyBorder="1" applyAlignment="1">
      <alignment horizontal="center" vertical="center"/>
    </xf>
    <xf numFmtId="2" fontId="44" fillId="3" borderId="8" xfId="0" applyNumberFormat="1" applyFont="1" applyFill="1" applyBorder="1" applyAlignment="1">
      <alignment horizontal="left" vertical="center" wrapText="1"/>
    </xf>
    <xf numFmtId="1" fontId="44" fillId="3" borderId="8" xfId="0" applyNumberFormat="1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wrapText="1"/>
    </xf>
    <xf numFmtId="2" fontId="44" fillId="3" borderId="2" xfId="0" applyNumberFormat="1" applyFont="1" applyFill="1" applyBorder="1" applyAlignment="1">
      <alignment horizontal="left" vertical="center"/>
    </xf>
    <xf numFmtId="0" fontId="44" fillId="3" borderId="5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2" fontId="44" fillId="0" borderId="2" xfId="0" applyNumberFormat="1" applyFont="1" applyFill="1" applyBorder="1" applyAlignment="1">
      <alignment horizontal="center" vertical="center" wrapText="1"/>
    </xf>
    <xf numFmtId="2" fontId="44" fillId="0" borderId="2" xfId="0" applyNumberFormat="1" applyFont="1" applyFill="1" applyBorder="1" applyAlignment="1">
      <alignment horizontal="left" vertical="center"/>
    </xf>
    <xf numFmtId="0" fontId="46" fillId="3" borderId="2" xfId="0" applyFont="1" applyFill="1" applyBorder="1" applyAlignment="1">
      <alignment horizontal="left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wrapText="1"/>
    </xf>
    <xf numFmtId="0" fontId="45" fillId="3" borderId="4" xfId="0" applyFont="1" applyFill="1" applyBorder="1" applyAlignment="1">
      <alignment horizontal="left" wrapText="1"/>
    </xf>
    <xf numFmtId="0" fontId="44" fillId="3" borderId="2" xfId="0" applyNumberFormat="1" applyFont="1" applyFill="1" applyBorder="1" applyAlignment="1">
      <alignment horizontal="center"/>
    </xf>
    <xf numFmtId="2" fontId="47" fillId="3" borderId="2" xfId="0" applyNumberFormat="1" applyFont="1" applyFill="1" applyBorder="1" applyAlignment="1">
      <alignment horizontal="left" vertical="center"/>
    </xf>
    <xf numFmtId="2" fontId="44" fillId="3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left" vertical="center" wrapText="1"/>
    </xf>
    <xf numFmtId="0" fontId="46" fillId="3" borderId="4" xfId="0" applyFont="1" applyFill="1" applyBorder="1" applyAlignment="1">
      <alignment horizontal="left" vertical="center" wrapText="1"/>
    </xf>
    <xf numFmtId="0" fontId="44" fillId="3" borderId="4" xfId="0" applyFont="1" applyFill="1" applyBorder="1" applyAlignment="1">
      <alignment horizontal="left" wrapText="1"/>
    </xf>
    <xf numFmtId="0" fontId="44" fillId="3" borderId="4" xfId="0" applyFont="1" applyFill="1" applyBorder="1" applyAlignment="1">
      <alignment horizontal="center" vertical="center" wrapText="1"/>
    </xf>
    <xf numFmtId="164" fontId="45" fillId="3" borderId="2" xfId="0" applyNumberFormat="1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wrapText="1"/>
    </xf>
    <xf numFmtId="164" fontId="45" fillId="0" borderId="2" xfId="0" applyNumberFormat="1" applyFont="1" applyFill="1" applyBorder="1" applyAlignment="1">
      <alignment horizontal="center" vertical="center"/>
    </xf>
    <xf numFmtId="165" fontId="45" fillId="3" borderId="6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2" fontId="50" fillId="3" borderId="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9" fontId="45" fillId="3" borderId="2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2" fontId="44" fillId="3" borderId="4" xfId="0" applyNumberFormat="1" applyFont="1" applyFill="1" applyBorder="1" applyAlignment="1">
      <alignment horizontal="left" vertical="center" wrapText="1"/>
    </xf>
    <xf numFmtId="0" fontId="45" fillId="3" borderId="4" xfId="0" applyFont="1" applyFill="1" applyBorder="1" applyAlignment="1"/>
    <xf numFmtId="0" fontId="27" fillId="3" borderId="2" xfId="0" applyFont="1" applyFill="1" applyBorder="1" applyAlignment="1">
      <alignment horizontal="center"/>
    </xf>
    <xf numFmtId="0" fontId="45" fillId="3" borderId="4" xfId="0" applyFont="1" applyFill="1" applyBorder="1" applyAlignment="1">
      <alignment vertical="center"/>
    </xf>
    <xf numFmtId="0" fontId="45" fillId="3" borderId="2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/>
    <xf numFmtId="0" fontId="27" fillId="3" borderId="7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2" fontId="44" fillId="3" borderId="1" xfId="0" applyNumberFormat="1" applyFont="1" applyFill="1" applyBorder="1" applyAlignment="1">
      <alignment horizontal="left" vertical="center" wrapText="1"/>
    </xf>
    <xf numFmtId="0" fontId="50" fillId="3" borderId="4" xfId="0" applyFont="1" applyFill="1" applyBorder="1" applyAlignment="1">
      <alignment horizontal="left" wrapText="1"/>
    </xf>
    <xf numFmtId="164" fontId="27" fillId="4" borderId="2" xfId="0" applyNumberFormat="1" applyFont="1" applyFill="1" applyBorder="1" applyAlignment="1">
      <alignment horizontal="left" vertical="center"/>
    </xf>
    <xf numFmtId="2" fontId="4" fillId="4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wrapText="1"/>
    </xf>
    <xf numFmtId="164" fontId="45" fillId="3" borderId="1" xfId="0" applyNumberFormat="1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/>
    </xf>
    <xf numFmtId="164" fontId="50" fillId="3" borderId="4" xfId="0" applyNumberFormat="1" applyFont="1" applyFill="1" applyBorder="1" applyAlignment="1">
      <alignment horizontal="center"/>
    </xf>
    <xf numFmtId="164" fontId="45" fillId="3" borderId="2" xfId="0" applyNumberFormat="1" applyFont="1" applyFill="1" applyBorder="1" applyAlignment="1">
      <alignment horizontal="center"/>
    </xf>
    <xf numFmtId="1" fontId="27" fillId="3" borderId="1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49" fontId="44" fillId="3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35" fillId="3" borderId="4" xfId="0" applyFont="1" applyFill="1" applyBorder="1" applyAlignment="1">
      <alignment horizontal="left"/>
    </xf>
    <xf numFmtId="2" fontId="41" fillId="3" borderId="3" xfId="0" applyNumberFormat="1" applyFont="1" applyFill="1" applyBorder="1" applyAlignment="1">
      <alignment horizontal="left" vertical="center"/>
    </xf>
    <xf numFmtId="2" fontId="41" fillId="3" borderId="4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2" fontId="42" fillId="0" borderId="3" xfId="0" applyNumberFormat="1" applyFont="1" applyFill="1" applyBorder="1" applyAlignment="1">
      <alignment horizontal="left" vertical="center"/>
    </xf>
    <xf numFmtId="2" fontId="42" fillId="0" borderId="4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32" fillId="0" borderId="3" xfId="0" applyFont="1" applyFill="1" applyBorder="1" applyAlignment="1">
      <alignment horizontal="left"/>
    </xf>
    <xf numFmtId="0" fontId="33" fillId="0" borderId="4" xfId="0" applyFont="1" applyFill="1" applyBorder="1" applyAlignment="1">
      <alignment horizontal="left"/>
    </xf>
    <xf numFmtId="164" fontId="43" fillId="0" borderId="6" xfId="0" applyNumberFormat="1" applyFont="1" applyFill="1" applyBorder="1" applyAlignment="1">
      <alignment horizontal="left" vertical="center"/>
    </xf>
    <xf numFmtId="164" fontId="43" fillId="0" borderId="4" xfId="0" applyNumberFormat="1" applyFont="1" applyFill="1" applyBorder="1" applyAlignment="1">
      <alignment horizontal="left" vertical="center"/>
    </xf>
    <xf numFmtId="2" fontId="38" fillId="0" borderId="3" xfId="0" applyNumberFormat="1" applyFont="1" applyFill="1" applyBorder="1" applyAlignment="1">
      <alignment horizontal="left" vertical="center"/>
    </xf>
    <xf numFmtId="2" fontId="38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9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44" fillId="3" borderId="6" xfId="0" applyFont="1" applyFill="1" applyBorder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left" vertical="center"/>
    </xf>
    <xf numFmtId="0" fontId="35" fillId="3" borderId="4" xfId="0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left"/>
    </xf>
    <xf numFmtId="0" fontId="29" fillId="0" borderId="0" xfId="0" applyFont="1" applyAlignment="1">
      <alignment horizontal="center"/>
    </xf>
    <xf numFmtId="0" fontId="44" fillId="3" borderId="2" xfId="0" applyFont="1" applyFill="1" applyBorder="1" applyAlignment="1">
      <alignment horizontal="center" wrapText="1"/>
    </xf>
    <xf numFmtId="2" fontId="24" fillId="0" borderId="3" xfId="0" applyNumberFormat="1" applyFont="1" applyFill="1" applyBorder="1" applyAlignment="1">
      <alignment horizontal="left" vertical="center"/>
    </xf>
    <xf numFmtId="2" fontId="24" fillId="0" borderId="4" xfId="0" applyNumberFormat="1" applyFont="1" applyFill="1" applyBorder="1" applyAlignment="1">
      <alignment horizontal="left" vertical="center"/>
    </xf>
    <xf numFmtId="0" fontId="35" fillId="3" borderId="3" xfId="0" applyFont="1" applyFill="1" applyBorder="1" applyAlignment="1"/>
    <xf numFmtId="0" fontId="35" fillId="3" borderId="4" xfId="0" applyFont="1" applyFill="1" applyBorder="1" applyAlignment="1"/>
    <xf numFmtId="0" fontId="44" fillId="0" borderId="5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left"/>
    </xf>
    <xf numFmtId="165" fontId="41" fillId="3" borderId="3" xfId="0" applyNumberFormat="1" applyFont="1" applyFill="1" applyBorder="1" applyAlignment="1">
      <alignment horizontal="left" vertical="center"/>
    </xf>
    <xf numFmtId="165" fontId="41" fillId="3" borderId="4" xfId="0" applyNumberFormat="1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5" fillId="3" borderId="6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2" fontId="35" fillId="3" borderId="3" xfId="0" applyNumberFormat="1" applyFont="1" applyFill="1" applyBorder="1" applyAlignment="1">
      <alignment horizontal="left" vertical="center"/>
    </xf>
    <xf numFmtId="2" fontId="35" fillId="3" borderId="4" xfId="0" applyNumberFormat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35" fillId="0" borderId="3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165" fontId="35" fillId="0" borderId="3" xfId="0" applyNumberFormat="1" applyFont="1" applyFill="1" applyBorder="1" applyAlignment="1">
      <alignment horizontal="left" vertical="center"/>
    </xf>
    <xf numFmtId="165" fontId="35" fillId="0" borderId="4" xfId="0" applyNumberFormat="1" applyFont="1" applyFill="1" applyBorder="1" applyAlignment="1">
      <alignment horizontal="left" vertical="center"/>
    </xf>
    <xf numFmtId="0" fontId="35" fillId="3" borderId="3" xfId="0" applyFont="1" applyFill="1" applyBorder="1" applyAlignment="1">
      <alignment horizontal="left" wrapText="1"/>
    </xf>
    <xf numFmtId="0" fontId="40" fillId="3" borderId="7" xfId="0" applyFont="1" applyFill="1" applyBorder="1" applyAlignment="1">
      <alignment horizontal="left" wrapText="1"/>
    </xf>
    <xf numFmtId="0" fontId="40" fillId="3" borderId="4" xfId="0" applyFont="1" applyFill="1" applyBorder="1" applyAlignment="1">
      <alignment horizontal="left" wrapText="1"/>
    </xf>
    <xf numFmtId="0" fontId="35" fillId="3" borderId="4" xfId="0" applyFont="1" applyFill="1" applyBorder="1" applyAlignment="1">
      <alignment horizontal="left" wrapText="1"/>
    </xf>
    <xf numFmtId="0" fontId="35" fillId="3" borderId="6" xfId="0" applyFont="1" applyFill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17" fillId="3" borderId="3" xfId="0" applyNumberFormat="1" applyFont="1" applyFill="1" applyBorder="1" applyAlignment="1">
      <alignment horizontal="left" vertical="center"/>
    </xf>
    <xf numFmtId="165" fontId="17" fillId="3" borderId="4" xfId="0" applyNumberFormat="1" applyFont="1" applyFill="1" applyBorder="1" applyAlignment="1">
      <alignment horizontal="left" vertical="center"/>
    </xf>
    <xf numFmtId="0" fontId="35" fillId="3" borderId="9" xfId="0" applyFont="1" applyFill="1" applyBorder="1" applyAlignment="1">
      <alignment horizontal="left" wrapText="1"/>
    </xf>
    <xf numFmtId="0" fontId="35" fillId="3" borderId="3" xfId="0" applyFont="1" applyFill="1" applyBorder="1" applyAlignment="1">
      <alignment horizontal="left" vertical="center" wrapText="1"/>
    </xf>
    <xf numFmtId="0" fontId="35" fillId="3" borderId="9" xfId="0" applyFont="1" applyFill="1" applyBorder="1" applyAlignment="1">
      <alignment horizontal="left" vertical="center" wrapText="1"/>
    </xf>
    <xf numFmtId="0" fontId="35" fillId="3" borderId="4" xfId="0" applyFont="1" applyFill="1" applyBorder="1" applyAlignment="1">
      <alignment horizontal="left" vertical="center" wrapText="1"/>
    </xf>
    <xf numFmtId="0" fontId="35" fillId="3" borderId="14" xfId="0" applyFont="1" applyFill="1" applyBorder="1" applyAlignment="1">
      <alignment horizontal="left" wrapText="1"/>
    </xf>
    <xf numFmtId="0" fontId="35" fillId="3" borderId="13" xfId="0" applyFont="1" applyFill="1" applyBorder="1" applyAlignment="1">
      <alignment horizontal="left" wrapText="1"/>
    </xf>
    <xf numFmtId="0" fontId="35" fillId="3" borderId="7" xfId="0" applyFont="1" applyFill="1" applyBorder="1" applyAlignment="1">
      <alignment horizontal="left" wrapText="1"/>
    </xf>
    <xf numFmtId="0" fontId="35" fillId="0" borderId="3" xfId="0" applyFont="1" applyBorder="1" applyAlignment="1">
      <alignment horizontal="left" wrapText="1"/>
    </xf>
    <xf numFmtId="0" fontId="35" fillId="0" borderId="9" xfId="0" applyFont="1" applyBorder="1" applyAlignment="1">
      <alignment horizontal="left" wrapText="1"/>
    </xf>
    <xf numFmtId="0" fontId="35" fillId="0" borderId="4" xfId="0" applyFont="1" applyBorder="1" applyAlignment="1">
      <alignment horizontal="left" wrapText="1"/>
    </xf>
    <xf numFmtId="0" fontId="44" fillId="3" borderId="15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0" fontId="44" fillId="3" borderId="17" xfId="0" applyFont="1" applyFill="1" applyBorder="1" applyAlignment="1">
      <alignment horizontal="center" vertical="center" wrapText="1"/>
    </xf>
    <xf numFmtId="0" fontId="44" fillId="3" borderId="2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0" fontId="40" fillId="0" borderId="4" xfId="0" applyFont="1" applyBorder="1" applyAlignment="1">
      <alignment horizontal="left" wrapText="1"/>
    </xf>
    <xf numFmtId="0" fontId="35" fillId="2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left" vertical="top" indent="3"/>
    </xf>
    <xf numFmtId="0" fontId="0" fillId="0" borderId="0" xfId="0" applyBorder="1" applyAlignment="1">
      <alignment horizontal="center" vertical="center"/>
    </xf>
    <xf numFmtId="0" fontId="44" fillId="3" borderId="4" xfId="0" applyFont="1" applyFill="1" applyBorder="1" applyAlignment="1">
      <alignment horizontal="left" vertical="center" wrapText="1"/>
    </xf>
    <xf numFmtId="0" fontId="45" fillId="4" borderId="2" xfId="0" applyFont="1" applyFill="1" applyBorder="1" applyAlignment="1">
      <alignment horizontal="right" vertical="center"/>
    </xf>
    <xf numFmtId="2" fontId="44" fillId="4" borderId="2" xfId="0" applyNumberFormat="1" applyFont="1" applyFill="1" applyBorder="1" applyAlignment="1">
      <alignment horizontal="center" vertical="center"/>
    </xf>
    <xf numFmtId="1" fontId="44" fillId="4" borderId="2" xfId="0" applyNumberFormat="1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left"/>
    </xf>
    <xf numFmtId="0" fontId="44" fillId="3" borderId="4" xfId="0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center" vertical="center"/>
    </xf>
    <xf numFmtId="2" fontId="44" fillId="3" borderId="3" xfId="0" applyNumberFormat="1" applyFont="1" applyFill="1" applyBorder="1" applyAlignment="1">
      <alignment horizontal="left" vertical="center"/>
    </xf>
    <xf numFmtId="2" fontId="44" fillId="3" borderId="4" xfId="0" applyNumberFormat="1" applyFont="1" applyFill="1" applyBorder="1" applyAlignment="1">
      <alignment horizontal="left" vertical="center"/>
    </xf>
    <xf numFmtId="164" fontId="44" fillId="3" borderId="8" xfId="0" applyNumberFormat="1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left" wrapText="1"/>
    </xf>
    <xf numFmtId="0" fontId="44" fillId="2" borderId="4" xfId="0" applyFont="1" applyFill="1" applyBorder="1" applyAlignment="1">
      <alignment horizontal="left" wrapText="1"/>
    </xf>
    <xf numFmtId="2" fontId="44" fillId="0" borderId="3" xfId="0" applyNumberFormat="1" applyFont="1" applyFill="1" applyBorder="1" applyAlignment="1">
      <alignment horizontal="left" vertical="center"/>
    </xf>
    <xf numFmtId="2" fontId="44" fillId="0" borderId="4" xfId="0" applyNumberFormat="1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left" vertical="center"/>
    </xf>
    <xf numFmtId="164" fontId="44" fillId="4" borderId="2" xfId="0" applyNumberFormat="1" applyFont="1" applyFill="1" applyBorder="1" applyAlignment="1">
      <alignment horizontal="center" vertical="center"/>
    </xf>
    <xf numFmtId="0" fontId="46" fillId="4" borderId="2" xfId="0" applyFont="1" applyFill="1" applyBorder="1"/>
    <xf numFmtId="0" fontId="44" fillId="3" borderId="3" xfId="0" applyFont="1" applyFill="1" applyBorder="1" applyAlignment="1">
      <alignment horizontal="left" wrapText="1"/>
    </xf>
    <xf numFmtId="0" fontId="50" fillId="3" borderId="4" xfId="0" applyFont="1" applyFill="1" applyBorder="1" applyAlignment="1">
      <alignment horizontal="left" wrapText="1"/>
    </xf>
    <xf numFmtId="0" fontId="50" fillId="0" borderId="4" xfId="0" applyFont="1" applyBorder="1" applyAlignment="1">
      <alignment horizontal="left" wrapText="1"/>
    </xf>
    <xf numFmtId="164" fontId="27" fillId="0" borderId="2" xfId="0" applyNumberFormat="1" applyFont="1" applyBorder="1" applyAlignment="1">
      <alignment horizontal="left" vertical="center"/>
    </xf>
    <xf numFmtId="165" fontId="27" fillId="0" borderId="2" xfId="0" applyNumberFormat="1" applyFont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center" vertical="center" wrapText="1"/>
    </xf>
    <xf numFmtId="165" fontId="27" fillId="3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4" fillId="4" borderId="2" xfId="0" applyFont="1" applyFill="1" applyBorder="1" applyAlignment="1">
      <alignment horizontal="right" wrapText="1"/>
    </xf>
    <xf numFmtId="0" fontId="45" fillId="4" borderId="2" xfId="0" applyFont="1" applyFill="1" applyBorder="1" applyAlignment="1">
      <alignment horizontal="left" vertical="center" wrapText="1"/>
    </xf>
    <xf numFmtId="164" fontId="45" fillId="4" borderId="2" xfId="0" applyNumberFormat="1" applyFont="1" applyFill="1" applyBorder="1" applyAlignment="1">
      <alignment horizontal="left" vertical="center"/>
    </xf>
    <xf numFmtId="164" fontId="45" fillId="3" borderId="2" xfId="0" applyNumberFormat="1" applyFont="1" applyFill="1" applyBorder="1" applyAlignment="1">
      <alignment horizontal="left" vertical="center"/>
    </xf>
    <xf numFmtId="0" fontId="45" fillId="3" borderId="4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/>
    </xf>
    <xf numFmtId="0" fontId="44" fillId="2" borderId="6" xfId="0" applyFont="1" applyFill="1" applyBorder="1" applyAlignment="1">
      <alignment horizontal="left" wrapText="1"/>
    </xf>
    <xf numFmtId="0" fontId="50" fillId="0" borderId="4" xfId="0" applyFont="1" applyBorder="1" applyAlignment="1">
      <alignment horizontal="left" wrapText="1"/>
    </xf>
    <xf numFmtId="164" fontId="27" fillId="2" borderId="2" xfId="0" applyNumberFormat="1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left" vertical="center"/>
    </xf>
    <xf numFmtId="0" fontId="44" fillId="3" borderId="2" xfId="0" applyFont="1" applyFill="1" applyBorder="1" applyAlignment="1">
      <alignment horizontal="right" wrapText="1"/>
    </xf>
    <xf numFmtId="0" fontId="27" fillId="3" borderId="2" xfId="0" applyFont="1" applyFill="1" applyBorder="1" applyAlignment="1">
      <alignment horizontal="right" vertical="center"/>
    </xf>
    <xf numFmtId="0" fontId="51" fillId="0" borderId="0" xfId="0" applyFont="1"/>
    <xf numFmtId="0" fontId="4" fillId="3" borderId="2" xfId="0" applyFont="1" applyFill="1" applyBorder="1" applyAlignment="1">
      <alignment horizontal="left" wrapText="1"/>
    </xf>
    <xf numFmtId="0" fontId="27" fillId="3" borderId="2" xfId="0" applyFont="1" applyFill="1" applyBorder="1" applyAlignment="1">
      <alignment horizontal="left" vertical="center"/>
    </xf>
    <xf numFmtId="16" fontId="27" fillId="3" borderId="2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164" fontId="44" fillId="3" borderId="2" xfId="0" applyNumberFormat="1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left"/>
    </xf>
    <xf numFmtId="164" fontId="48" fillId="3" borderId="2" xfId="0" applyNumberFormat="1" applyFont="1" applyFill="1" applyBorder="1" applyAlignment="1">
      <alignment horizontal="left" vertical="center"/>
    </xf>
    <xf numFmtId="0" fontId="44" fillId="2" borderId="4" xfId="0" applyFont="1" applyFill="1" applyBorder="1" applyAlignment="1">
      <alignment horizontal="left" wrapText="1"/>
    </xf>
    <xf numFmtId="164" fontId="4" fillId="0" borderId="2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left" vertical="center"/>
    </xf>
    <xf numFmtId="2" fontId="4" fillId="0" borderId="2" xfId="0" applyNumberFormat="1" applyFont="1" applyFill="1" applyBorder="1" applyAlignment="1">
      <alignment horizontal="left" vertical="center"/>
    </xf>
    <xf numFmtId="0" fontId="44" fillId="2" borderId="5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0" fontId="44" fillId="3" borderId="6" xfId="0" applyFont="1" applyFill="1" applyBorder="1" applyAlignment="1">
      <alignment horizontal="left" wrapText="1"/>
    </xf>
    <xf numFmtId="0" fontId="44" fillId="3" borderId="2" xfId="0" applyFont="1" applyFill="1" applyBorder="1" applyAlignment="1">
      <alignment horizontal="right"/>
    </xf>
    <xf numFmtId="0" fontId="45" fillId="4" borderId="2" xfId="0" applyFont="1" applyFill="1" applyBorder="1" applyAlignment="1">
      <alignment horizontal="left" vertical="center"/>
    </xf>
    <xf numFmtId="0" fontId="44" fillId="4" borderId="2" xfId="0" applyFont="1" applyFill="1" applyBorder="1" applyAlignment="1">
      <alignment horizontal="right"/>
    </xf>
    <xf numFmtId="0" fontId="51" fillId="3" borderId="0" xfId="0" applyFont="1" applyFill="1"/>
    <xf numFmtId="0" fontId="27" fillId="4" borderId="2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J1" zoomScale="84" zoomScaleNormal="84" workbookViewId="0">
      <selection activeCell="K36" sqref="K36"/>
    </sheetView>
  </sheetViews>
  <sheetFormatPr defaultRowHeight="15" x14ac:dyDescent="0.25"/>
  <cols>
    <col min="1" max="1" width="10.5703125" hidden="1" customWidth="1"/>
    <col min="2" max="2" width="24.140625" hidden="1" customWidth="1"/>
    <col min="3" max="3" width="8.7109375" hidden="1" customWidth="1"/>
    <col min="4" max="4" width="8.5703125" hidden="1" customWidth="1"/>
    <col min="5" max="5" width="8.42578125" hidden="1" customWidth="1"/>
    <col min="6" max="6" width="6.42578125" hidden="1" customWidth="1"/>
    <col min="7" max="7" width="8.140625" hidden="1" customWidth="1"/>
    <col min="8" max="8" width="10.140625" hidden="1" customWidth="1"/>
    <col min="9" max="9" width="8.28515625" hidden="1" customWidth="1"/>
    <col min="10" max="10" width="11.7109375" customWidth="1"/>
    <col min="11" max="11" width="30.7109375" customWidth="1"/>
    <col min="12" max="14" width="8.7109375" customWidth="1"/>
    <col min="15" max="15" width="10.28515625" customWidth="1"/>
    <col min="16" max="17" width="8.7109375" customWidth="1"/>
  </cols>
  <sheetData>
    <row r="1" spans="1:17" x14ac:dyDescent="0.25">
      <c r="A1" s="120">
        <v>1</v>
      </c>
      <c r="B1" s="27"/>
      <c r="C1" s="121" t="s">
        <v>114</v>
      </c>
      <c r="D1" s="122" t="s">
        <v>115</v>
      </c>
      <c r="E1" s="655" t="s">
        <v>114</v>
      </c>
      <c r="F1" s="656"/>
      <c r="G1" s="656"/>
      <c r="H1" s="656"/>
      <c r="I1" s="657"/>
      <c r="J1" s="260"/>
      <c r="K1" s="260"/>
      <c r="L1" s="260"/>
      <c r="M1" s="646" t="s">
        <v>115</v>
      </c>
      <c r="N1" s="646"/>
      <c r="O1" s="646"/>
      <c r="P1" s="646"/>
      <c r="Q1" s="646"/>
    </row>
    <row r="2" spans="1:17" ht="38.25" customHeight="1" x14ac:dyDescent="0.25">
      <c r="A2" s="662" t="s">
        <v>23</v>
      </c>
      <c r="B2" s="123" t="s">
        <v>1</v>
      </c>
      <c r="C2" s="4" t="s">
        <v>27</v>
      </c>
      <c r="D2" s="4" t="s">
        <v>27</v>
      </c>
      <c r="E2" s="124" t="s">
        <v>35</v>
      </c>
      <c r="F2" s="124" t="s">
        <v>36</v>
      </c>
      <c r="G2" s="124" t="s">
        <v>30</v>
      </c>
      <c r="H2" s="124" t="s">
        <v>31</v>
      </c>
      <c r="I2" s="125" t="s">
        <v>32</v>
      </c>
      <c r="J2" s="662" t="s">
        <v>23</v>
      </c>
      <c r="K2" s="443" t="s">
        <v>1</v>
      </c>
      <c r="L2" s="4" t="s">
        <v>27</v>
      </c>
      <c r="M2" s="124" t="s">
        <v>35</v>
      </c>
      <c r="N2" s="124" t="s">
        <v>38</v>
      </c>
      <c r="O2" s="124" t="s">
        <v>30</v>
      </c>
      <c r="P2" s="124" t="s">
        <v>31</v>
      </c>
      <c r="Q2" s="125" t="s">
        <v>32</v>
      </c>
    </row>
    <row r="3" spans="1:17" ht="15" customHeight="1" x14ac:dyDescent="0.25">
      <c r="A3" s="662"/>
      <c r="B3" s="35" t="s">
        <v>2</v>
      </c>
      <c r="C3" s="126"/>
      <c r="D3" s="27"/>
      <c r="E3" s="1"/>
      <c r="F3" s="1"/>
      <c r="G3" s="1"/>
      <c r="H3" s="1"/>
      <c r="I3" s="36"/>
      <c r="J3" s="662"/>
      <c r="K3" s="477" t="s">
        <v>561</v>
      </c>
      <c r="L3" s="263"/>
      <c r="M3" s="1"/>
      <c r="N3" s="1"/>
      <c r="O3" s="1"/>
      <c r="P3" s="1"/>
      <c r="Q3" s="36"/>
    </row>
    <row r="4" spans="1:17" ht="15" customHeight="1" x14ac:dyDescent="0.25">
      <c r="A4" s="663" t="s">
        <v>3</v>
      </c>
      <c r="B4" s="659"/>
      <c r="C4" s="126"/>
      <c r="D4" s="27"/>
      <c r="E4" s="1"/>
      <c r="F4" s="1"/>
      <c r="G4" s="1"/>
      <c r="H4" s="1"/>
      <c r="I4" s="36"/>
      <c r="J4" s="666" t="s">
        <v>3</v>
      </c>
      <c r="K4" s="667"/>
      <c r="L4" s="36"/>
      <c r="M4" s="1"/>
      <c r="N4" s="1"/>
      <c r="O4" s="1"/>
      <c r="P4" s="1"/>
      <c r="Q4" s="36"/>
    </row>
    <row r="5" spans="1:17" ht="21.95" customHeight="1" x14ac:dyDescent="0.25">
      <c r="A5" s="464" t="s">
        <v>186</v>
      </c>
      <c r="B5" s="274" t="s">
        <v>185</v>
      </c>
      <c r="C5" s="130">
        <v>40</v>
      </c>
      <c r="D5" s="27"/>
      <c r="E5" s="1">
        <v>4.7</v>
      </c>
      <c r="F5" s="1">
        <v>7.6</v>
      </c>
      <c r="G5" s="1">
        <v>12.7</v>
      </c>
      <c r="H5" s="275">
        <v>138</v>
      </c>
      <c r="I5" s="276">
        <v>0.1</v>
      </c>
      <c r="J5" s="489" t="s">
        <v>503</v>
      </c>
      <c r="K5" s="478" t="s">
        <v>275</v>
      </c>
      <c r="L5" s="479">
        <v>40</v>
      </c>
      <c r="M5" s="480">
        <v>1.6</v>
      </c>
      <c r="N5" s="480">
        <v>16.7</v>
      </c>
      <c r="O5" s="480">
        <v>10</v>
      </c>
      <c r="P5" s="480">
        <v>197</v>
      </c>
      <c r="Q5" s="481">
        <v>0</v>
      </c>
    </row>
    <row r="6" spans="1:17" ht="21.95" customHeight="1" x14ac:dyDescent="0.25">
      <c r="A6" s="462" t="s">
        <v>187</v>
      </c>
      <c r="B6" s="51" t="s">
        <v>188</v>
      </c>
      <c r="C6" s="245">
        <v>210</v>
      </c>
      <c r="D6" s="245"/>
      <c r="E6" s="55">
        <v>7.6</v>
      </c>
      <c r="F6" s="55">
        <v>10.7</v>
      </c>
      <c r="G6" s="55">
        <v>52</v>
      </c>
      <c r="H6" s="55">
        <v>334.5</v>
      </c>
      <c r="I6" s="55">
        <v>0.4</v>
      </c>
      <c r="J6" s="488" t="s">
        <v>548</v>
      </c>
      <c r="K6" s="482" t="s">
        <v>549</v>
      </c>
      <c r="L6" s="483">
        <v>200</v>
      </c>
      <c r="M6" s="480">
        <v>27.14</v>
      </c>
      <c r="N6" s="480">
        <v>40.799999999999997</v>
      </c>
      <c r="O6" s="480">
        <v>4.28</v>
      </c>
      <c r="P6" s="480">
        <v>494</v>
      </c>
      <c r="Q6" s="480">
        <v>0.56999999999999995</v>
      </c>
    </row>
    <row r="7" spans="1:17" ht="21.95" customHeight="1" x14ac:dyDescent="0.25">
      <c r="A7" s="464" t="s">
        <v>44</v>
      </c>
      <c r="B7" s="246" t="s">
        <v>50</v>
      </c>
      <c r="C7" s="247">
        <v>200</v>
      </c>
      <c r="D7" s="55"/>
      <c r="E7" s="172">
        <v>0.1</v>
      </c>
      <c r="F7" s="172">
        <v>0</v>
      </c>
      <c r="G7" s="172">
        <v>15.2</v>
      </c>
      <c r="H7" s="172">
        <v>61</v>
      </c>
      <c r="I7" s="172">
        <v>2.8</v>
      </c>
      <c r="J7" s="484" t="s">
        <v>213</v>
      </c>
      <c r="K7" s="485" t="s">
        <v>22</v>
      </c>
      <c r="L7" s="483">
        <v>200</v>
      </c>
      <c r="M7" s="481">
        <v>3.8</v>
      </c>
      <c r="N7" s="481">
        <v>3.5</v>
      </c>
      <c r="O7" s="481">
        <v>11.1</v>
      </c>
      <c r="P7" s="481">
        <v>90.8</v>
      </c>
      <c r="Q7" s="481">
        <v>0.3</v>
      </c>
    </row>
    <row r="8" spans="1:17" ht="24" customHeight="1" x14ac:dyDescent="0.25">
      <c r="A8" s="293"/>
      <c r="B8" s="23"/>
      <c r="C8" s="18"/>
      <c r="D8" s="18"/>
      <c r="E8" s="55"/>
      <c r="F8" s="55"/>
      <c r="G8" s="55"/>
      <c r="H8" s="55"/>
      <c r="I8" s="55"/>
      <c r="J8" s="486" t="s">
        <v>516</v>
      </c>
      <c r="K8" s="281" t="s">
        <v>4</v>
      </c>
      <c r="L8" s="483">
        <v>20</v>
      </c>
      <c r="M8" s="480">
        <v>0.92</v>
      </c>
      <c r="N8" s="480">
        <v>0.24</v>
      </c>
      <c r="O8" s="480">
        <v>6.68</v>
      </c>
      <c r="P8" s="480">
        <v>34.950000000000003</v>
      </c>
      <c r="Q8" s="480">
        <v>0</v>
      </c>
    </row>
    <row r="9" spans="1:17" ht="24" customHeight="1" x14ac:dyDescent="0.25">
      <c r="A9" s="161" t="s">
        <v>24</v>
      </c>
      <c r="B9" s="156" t="s">
        <v>10</v>
      </c>
      <c r="C9" s="64">
        <v>20</v>
      </c>
      <c r="D9" s="15"/>
      <c r="E9" s="55">
        <v>1.1200000000000001</v>
      </c>
      <c r="F9" s="55">
        <v>0.16</v>
      </c>
      <c r="G9" s="55">
        <v>7.84</v>
      </c>
      <c r="H9" s="55">
        <v>47</v>
      </c>
      <c r="I9" s="55">
        <v>0</v>
      </c>
      <c r="J9" s="486" t="s">
        <v>515</v>
      </c>
      <c r="K9" s="281" t="s">
        <v>10</v>
      </c>
      <c r="L9" s="487">
        <v>20</v>
      </c>
      <c r="M9" s="480">
        <v>1.1200000000000001</v>
      </c>
      <c r="N9" s="480">
        <v>0.16</v>
      </c>
      <c r="O9" s="480">
        <v>7.84</v>
      </c>
      <c r="P9" s="480">
        <v>47</v>
      </c>
      <c r="Q9" s="480">
        <v>0</v>
      </c>
    </row>
    <row r="10" spans="1:17" ht="15" customHeight="1" x14ac:dyDescent="0.25">
      <c r="A10" s="68"/>
      <c r="B10" s="69" t="s">
        <v>26</v>
      </c>
      <c r="C10" s="70"/>
      <c r="D10" s="129"/>
      <c r="E10" s="97">
        <f>SUM(E5:E9)</f>
        <v>13.52</v>
      </c>
      <c r="F10" s="97">
        <f>SUM(F5:F9)</f>
        <v>18.459999999999997</v>
      </c>
      <c r="G10" s="97">
        <f>SUM(G5:G9)</f>
        <v>87.740000000000009</v>
      </c>
      <c r="H10" s="104">
        <f>SUM(H5:H9)</f>
        <v>580.5</v>
      </c>
      <c r="I10" s="97">
        <f>SUM(I5:I9)</f>
        <v>3.3</v>
      </c>
      <c r="J10" s="56"/>
      <c r="K10" s="355" t="s">
        <v>26</v>
      </c>
      <c r="L10" s="97"/>
      <c r="M10" s="345">
        <f>SUM(M5:M9)</f>
        <v>34.58</v>
      </c>
      <c r="N10" s="345">
        <f>SUM(N5:N9)</f>
        <v>61.4</v>
      </c>
      <c r="O10" s="345">
        <f>SUM(O5:O9)</f>
        <v>39.900000000000006</v>
      </c>
      <c r="P10" s="346">
        <f>SUM(P5:P9)</f>
        <v>863.75</v>
      </c>
      <c r="Q10" s="345">
        <f>SUM(Q5:Q9)</f>
        <v>0.86999999999999988</v>
      </c>
    </row>
    <row r="11" spans="1:17" ht="16.5" customHeight="1" x14ac:dyDescent="0.25">
      <c r="A11" s="310"/>
      <c r="B11" s="287"/>
      <c r="C11" s="311"/>
      <c r="D11" s="129"/>
      <c r="E11" s="97"/>
      <c r="F11" s="97"/>
      <c r="G11" s="97"/>
      <c r="H11" s="104"/>
      <c r="I11" s="97"/>
      <c r="J11" s="651" t="s">
        <v>406</v>
      </c>
      <c r="K11" s="652"/>
      <c r="L11" s="56"/>
      <c r="M11" s="334"/>
      <c r="N11" s="334"/>
      <c r="O11" s="334"/>
      <c r="P11" s="24"/>
      <c r="Q11" s="334"/>
    </row>
    <row r="12" spans="1:17" ht="21.95" customHeight="1" x14ac:dyDescent="0.25">
      <c r="A12" s="310"/>
      <c r="B12" s="287"/>
      <c r="C12" s="311"/>
      <c r="D12" s="129"/>
      <c r="E12" s="97"/>
      <c r="F12" s="97"/>
      <c r="G12" s="97"/>
      <c r="H12" s="104"/>
      <c r="I12" s="97"/>
      <c r="J12" s="495" t="s">
        <v>493</v>
      </c>
      <c r="K12" s="490" t="s">
        <v>494</v>
      </c>
      <c r="L12" s="491">
        <v>185</v>
      </c>
      <c r="M12" s="491">
        <v>1.17</v>
      </c>
      <c r="N12" s="491">
        <v>0.26</v>
      </c>
      <c r="O12" s="491">
        <v>10.53</v>
      </c>
      <c r="P12" s="492">
        <v>55.9</v>
      </c>
      <c r="Q12" s="491">
        <v>78</v>
      </c>
    </row>
    <row r="13" spans="1:17" ht="15" customHeight="1" x14ac:dyDescent="0.25">
      <c r="A13" s="310"/>
      <c r="B13" s="287"/>
      <c r="C13" s="311"/>
      <c r="D13" s="129"/>
      <c r="E13" s="97"/>
      <c r="F13" s="97"/>
      <c r="G13" s="97"/>
      <c r="H13" s="104"/>
      <c r="I13" s="97"/>
      <c r="J13" s="97"/>
      <c r="K13" s="355" t="s">
        <v>26</v>
      </c>
      <c r="L13" s="97"/>
      <c r="M13" s="345">
        <f>SUM(M12:M12)</f>
        <v>1.17</v>
      </c>
      <c r="N13" s="345">
        <f>SUM(N12:N12)</f>
        <v>0.26</v>
      </c>
      <c r="O13" s="345">
        <f>SUM(O12:O12)</f>
        <v>10.53</v>
      </c>
      <c r="P13" s="345">
        <f>SUM(P12:P12)</f>
        <v>55.9</v>
      </c>
      <c r="Q13" s="345">
        <f>SUM(Q12:Q12)</f>
        <v>78</v>
      </c>
    </row>
    <row r="14" spans="1:17" s="360" customFormat="1" ht="15" customHeight="1" x14ac:dyDescent="0.25">
      <c r="A14" s="664" t="s">
        <v>20</v>
      </c>
      <c r="B14" s="665"/>
      <c r="C14" s="390"/>
      <c r="D14" s="391"/>
      <c r="E14" s="392"/>
      <c r="F14" s="392"/>
      <c r="G14" s="392"/>
      <c r="H14" s="392"/>
      <c r="I14" s="393"/>
      <c r="J14" s="668" t="s">
        <v>20</v>
      </c>
      <c r="K14" s="669"/>
      <c r="L14" s="393"/>
      <c r="M14" s="392"/>
      <c r="N14" s="392"/>
      <c r="O14" s="392"/>
      <c r="P14" s="392"/>
      <c r="Q14" s="393"/>
    </row>
    <row r="15" spans="1:17" ht="24" customHeight="1" x14ac:dyDescent="0.25">
      <c r="A15" s="464" t="s">
        <v>189</v>
      </c>
      <c r="B15" s="170" t="s">
        <v>190</v>
      </c>
      <c r="C15" s="171">
        <v>60</v>
      </c>
      <c r="D15" s="171"/>
      <c r="E15" s="172">
        <v>0.54</v>
      </c>
      <c r="F15" s="172">
        <v>3.06</v>
      </c>
      <c r="G15" s="172">
        <v>2.16</v>
      </c>
      <c r="H15" s="172">
        <v>38.4</v>
      </c>
      <c r="I15" s="172">
        <v>8.4600000000000009</v>
      </c>
      <c r="J15" s="496" t="s">
        <v>189</v>
      </c>
      <c r="K15" s="497" t="s">
        <v>190</v>
      </c>
      <c r="L15" s="498">
        <v>100</v>
      </c>
      <c r="M15" s="499">
        <v>0.9</v>
      </c>
      <c r="N15" s="499">
        <v>5.0999999999999996</v>
      </c>
      <c r="O15" s="499">
        <v>3.6</v>
      </c>
      <c r="P15" s="499">
        <v>64</v>
      </c>
      <c r="Q15" s="499">
        <v>14.1</v>
      </c>
    </row>
    <row r="16" spans="1:17" ht="21.95" customHeight="1" x14ac:dyDescent="0.25">
      <c r="A16" s="461" t="s">
        <v>191</v>
      </c>
      <c r="B16" s="14" t="s">
        <v>192</v>
      </c>
      <c r="C16" s="10">
        <v>200</v>
      </c>
      <c r="D16" s="5"/>
      <c r="E16" s="55">
        <v>1.96</v>
      </c>
      <c r="F16" s="55">
        <v>4.92</v>
      </c>
      <c r="G16" s="55">
        <v>15.28</v>
      </c>
      <c r="H16" s="273">
        <v>113.3</v>
      </c>
      <c r="I16" s="55">
        <v>3.4</v>
      </c>
      <c r="J16" s="496" t="s">
        <v>575</v>
      </c>
      <c r="K16" s="490" t="s">
        <v>192</v>
      </c>
      <c r="L16" s="500">
        <v>250</v>
      </c>
      <c r="M16" s="501">
        <v>2.4500000000000002</v>
      </c>
      <c r="N16" s="501">
        <v>6.15</v>
      </c>
      <c r="O16" s="501">
        <v>19.100000000000001</v>
      </c>
      <c r="P16" s="502">
        <v>141</v>
      </c>
      <c r="Q16" s="501">
        <v>4.25</v>
      </c>
    </row>
    <row r="17" spans="1:17" ht="21.95" customHeight="1" x14ac:dyDescent="0.25">
      <c r="A17" s="460" t="s">
        <v>193</v>
      </c>
      <c r="B17" s="14" t="s">
        <v>194</v>
      </c>
      <c r="C17" s="248">
        <v>250</v>
      </c>
      <c r="D17" s="249"/>
      <c r="E17" s="82">
        <v>28</v>
      </c>
      <c r="F17" s="82">
        <v>45</v>
      </c>
      <c r="G17" s="82">
        <v>20.37</v>
      </c>
      <c r="H17" s="82">
        <v>602</v>
      </c>
      <c r="I17" s="82">
        <v>25</v>
      </c>
      <c r="J17" s="495" t="s">
        <v>408</v>
      </c>
      <c r="K17" s="490" t="s">
        <v>407</v>
      </c>
      <c r="L17" s="503">
        <v>280</v>
      </c>
      <c r="M17" s="504">
        <v>21.16</v>
      </c>
      <c r="N17" s="504">
        <v>20.84</v>
      </c>
      <c r="O17" s="504">
        <v>55.1</v>
      </c>
      <c r="P17" s="504">
        <v>492.8</v>
      </c>
      <c r="Q17" s="504">
        <v>0.44</v>
      </c>
    </row>
    <row r="18" spans="1:17" ht="21.95" customHeight="1" x14ac:dyDescent="0.25">
      <c r="A18" s="460" t="s">
        <v>195</v>
      </c>
      <c r="B18" s="14" t="s">
        <v>89</v>
      </c>
      <c r="C18" s="5">
        <v>200</v>
      </c>
      <c r="D18" s="5"/>
      <c r="E18" s="82">
        <v>0.5</v>
      </c>
      <c r="F18" s="82">
        <v>0</v>
      </c>
      <c r="G18" s="82">
        <v>27</v>
      </c>
      <c r="H18" s="82">
        <v>110.2</v>
      </c>
      <c r="I18" s="82">
        <v>0</v>
      </c>
      <c r="J18" s="505" t="s">
        <v>537</v>
      </c>
      <c r="K18" s="490" t="s">
        <v>89</v>
      </c>
      <c r="L18" s="506">
        <v>200</v>
      </c>
      <c r="M18" s="504">
        <v>0.5</v>
      </c>
      <c r="N18" s="504">
        <v>0</v>
      </c>
      <c r="O18" s="504">
        <v>27</v>
      </c>
      <c r="P18" s="504">
        <v>110.2</v>
      </c>
      <c r="Q18" s="504">
        <v>0</v>
      </c>
    </row>
    <row r="19" spans="1:17" ht="24" customHeight="1" x14ac:dyDescent="0.25">
      <c r="A19" s="161" t="s">
        <v>24</v>
      </c>
      <c r="B19" s="156" t="s">
        <v>10</v>
      </c>
      <c r="C19" s="64">
        <v>60</v>
      </c>
      <c r="D19" s="15"/>
      <c r="E19" s="55">
        <v>3.36</v>
      </c>
      <c r="F19" s="55">
        <v>0.48</v>
      </c>
      <c r="G19" s="55">
        <v>23.52</v>
      </c>
      <c r="H19" s="55">
        <v>141</v>
      </c>
      <c r="I19" s="55">
        <v>0</v>
      </c>
      <c r="J19" s="507" t="s">
        <v>515</v>
      </c>
      <c r="K19" s="490" t="s">
        <v>10</v>
      </c>
      <c r="L19" s="508">
        <v>80</v>
      </c>
      <c r="M19" s="501">
        <v>3.36</v>
      </c>
      <c r="N19" s="501">
        <v>0.48</v>
      </c>
      <c r="O19" s="501">
        <v>23.52</v>
      </c>
      <c r="P19" s="501">
        <v>141</v>
      </c>
      <c r="Q19" s="501">
        <v>0</v>
      </c>
    </row>
    <row r="20" spans="1:17" ht="24" customHeight="1" x14ac:dyDescent="0.25">
      <c r="A20" s="161" t="s">
        <v>25</v>
      </c>
      <c r="B20" s="156" t="s">
        <v>4</v>
      </c>
      <c r="C20" s="10">
        <v>40</v>
      </c>
      <c r="D20" s="15"/>
      <c r="E20" s="55">
        <v>1.84</v>
      </c>
      <c r="F20" s="55">
        <v>0.48</v>
      </c>
      <c r="G20" s="55">
        <v>13.36</v>
      </c>
      <c r="H20" s="55">
        <v>69.599999999999994</v>
      </c>
      <c r="I20" s="55">
        <v>0</v>
      </c>
      <c r="J20" s="507" t="s">
        <v>516</v>
      </c>
      <c r="K20" s="490" t="s">
        <v>4</v>
      </c>
      <c r="L20" s="500">
        <v>40</v>
      </c>
      <c r="M20" s="501">
        <v>1.84</v>
      </c>
      <c r="N20" s="501">
        <v>0.48</v>
      </c>
      <c r="O20" s="501">
        <v>13.36</v>
      </c>
      <c r="P20" s="501">
        <v>46.4</v>
      </c>
      <c r="Q20" s="501">
        <v>0</v>
      </c>
    </row>
    <row r="21" spans="1:17" ht="17.25" customHeight="1" x14ac:dyDescent="0.25">
      <c r="A21" s="71"/>
      <c r="B21" s="69"/>
      <c r="C21" s="70"/>
      <c r="D21" s="129"/>
      <c r="E21" s="97">
        <f>SUM(E15:E20)</f>
        <v>36.200000000000003</v>
      </c>
      <c r="F21" s="97">
        <f>SUM(F15:F20)</f>
        <v>53.94</v>
      </c>
      <c r="G21" s="97">
        <f>SUM(G15:G20)</f>
        <v>101.69</v>
      </c>
      <c r="H21" s="104">
        <f>SUM(H15:H20)</f>
        <v>1074.5</v>
      </c>
      <c r="I21" s="97">
        <f>SUM(I15:I20)</f>
        <v>36.86</v>
      </c>
      <c r="J21" s="97"/>
      <c r="K21" s="355" t="s">
        <v>26</v>
      </c>
      <c r="L21" s="164"/>
      <c r="M21" s="345">
        <f>SUM(M15:M20)</f>
        <v>30.21</v>
      </c>
      <c r="N21" s="345">
        <f>SUM(N15:N20)</f>
        <v>33.049999999999997</v>
      </c>
      <c r="O21" s="345">
        <f>SUM(O15:O20)</f>
        <v>141.68</v>
      </c>
      <c r="P21" s="346">
        <f>SUM(P15:P20)</f>
        <v>995.4</v>
      </c>
      <c r="Q21" s="345">
        <f>SUM(Q15:Q20)</f>
        <v>18.790000000000003</v>
      </c>
    </row>
    <row r="22" spans="1:17" ht="16.5" customHeight="1" x14ac:dyDescent="0.25">
      <c r="A22" s="658"/>
      <c r="B22" s="659"/>
      <c r="C22" s="130"/>
      <c r="D22" s="38"/>
      <c r="E22" s="39"/>
      <c r="F22" s="39"/>
      <c r="G22" s="39"/>
      <c r="H22" s="39"/>
      <c r="I22" s="105"/>
      <c r="J22" s="649" t="s">
        <v>6</v>
      </c>
      <c r="K22" s="650"/>
      <c r="L22" s="105"/>
      <c r="M22" s="39"/>
      <c r="N22" s="39"/>
      <c r="O22" s="39"/>
      <c r="P22" s="39"/>
      <c r="Q22" s="105"/>
    </row>
    <row r="23" spans="1:17" ht="21.95" customHeight="1" x14ac:dyDescent="0.25">
      <c r="A23" s="463" t="s">
        <v>200</v>
      </c>
      <c r="B23" s="266" t="s">
        <v>88</v>
      </c>
      <c r="C23" s="130">
        <v>200</v>
      </c>
      <c r="D23" s="259"/>
      <c r="E23" s="39">
        <v>0.7</v>
      </c>
      <c r="F23" s="39">
        <v>0.3</v>
      </c>
      <c r="G23" s="39">
        <v>22.8</v>
      </c>
      <c r="H23" s="39">
        <v>85</v>
      </c>
      <c r="I23" s="267">
        <v>70</v>
      </c>
      <c r="J23" s="509" t="s">
        <v>402</v>
      </c>
      <c r="K23" s="510" t="s">
        <v>492</v>
      </c>
      <c r="L23" s="511">
        <v>200</v>
      </c>
      <c r="M23" s="512">
        <v>0.5</v>
      </c>
      <c r="N23" s="512">
        <v>0.1</v>
      </c>
      <c r="O23" s="512">
        <v>10.1</v>
      </c>
      <c r="P23" s="512">
        <v>46</v>
      </c>
      <c r="Q23" s="513">
        <v>2</v>
      </c>
    </row>
    <row r="24" spans="1:17" ht="21.95" customHeight="1" x14ac:dyDescent="0.25">
      <c r="A24" s="465" t="s">
        <v>197</v>
      </c>
      <c r="B24" s="250" t="s">
        <v>198</v>
      </c>
      <c r="C24" s="278" t="s">
        <v>199</v>
      </c>
      <c r="D24" s="49"/>
      <c r="E24" s="277">
        <v>13.18</v>
      </c>
      <c r="F24" s="90">
        <v>8.43</v>
      </c>
      <c r="G24" s="90">
        <v>25.92</v>
      </c>
      <c r="H24" s="82">
        <v>264</v>
      </c>
      <c r="I24" s="55">
        <v>0.63</v>
      </c>
      <c r="J24" s="514" t="s">
        <v>197</v>
      </c>
      <c r="K24" s="515" t="s">
        <v>198</v>
      </c>
      <c r="L24" s="516" t="s">
        <v>401</v>
      </c>
      <c r="M24" s="516">
        <v>13.18</v>
      </c>
      <c r="N24" s="517">
        <v>8.43</v>
      </c>
      <c r="O24" s="517">
        <v>25.92</v>
      </c>
      <c r="P24" s="504">
        <v>264</v>
      </c>
      <c r="Q24" s="501">
        <v>0.63</v>
      </c>
    </row>
    <row r="25" spans="1:17" ht="17.25" customHeight="1" x14ac:dyDescent="0.25">
      <c r="A25" s="71"/>
      <c r="B25" s="69" t="s">
        <v>26</v>
      </c>
      <c r="C25" s="70"/>
      <c r="D25" s="129"/>
      <c r="E25" s="97">
        <v>13.88</v>
      </c>
      <c r="F25" s="97">
        <v>8.73</v>
      </c>
      <c r="G25" s="97">
        <v>48.72</v>
      </c>
      <c r="H25" s="104">
        <v>349</v>
      </c>
      <c r="I25" s="97">
        <v>70.63</v>
      </c>
      <c r="J25" s="97"/>
      <c r="K25" s="394" t="s">
        <v>26</v>
      </c>
      <c r="L25" s="345"/>
      <c r="M25" s="345">
        <v>13.88</v>
      </c>
      <c r="N25" s="345">
        <f>SUM(N23:N24)</f>
        <v>8.5299999999999994</v>
      </c>
      <c r="O25" s="345">
        <f>SUM(O23:O24)</f>
        <v>36.020000000000003</v>
      </c>
      <c r="P25" s="346">
        <f>SUM(P23:P24)</f>
        <v>310</v>
      </c>
      <c r="Q25" s="345">
        <f>SUM(Q23:Q24)</f>
        <v>2.63</v>
      </c>
    </row>
    <row r="26" spans="1:17" ht="17.25" customHeight="1" x14ac:dyDescent="0.25">
      <c r="A26" s="75"/>
      <c r="B26" s="69"/>
      <c r="C26" s="70"/>
      <c r="D26" s="129"/>
      <c r="E26" s="97"/>
      <c r="F26" s="97"/>
      <c r="G26" s="97"/>
      <c r="H26" s="104"/>
      <c r="I26" s="97"/>
      <c r="J26" s="653" t="s">
        <v>7</v>
      </c>
      <c r="K26" s="654"/>
      <c r="L26" s="56"/>
      <c r="M26" s="56"/>
      <c r="N26" s="56"/>
      <c r="O26" s="56"/>
      <c r="P26" s="62"/>
      <c r="Q26" s="56"/>
    </row>
    <row r="27" spans="1:17" ht="21.95" customHeight="1" x14ac:dyDescent="0.25">
      <c r="A27" s="75"/>
      <c r="B27" s="69"/>
      <c r="C27" s="70"/>
      <c r="D27" s="129"/>
      <c r="E27" s="97"/>
      <c r="F27" s="97"/>
      <c r="G27" s="97"/>
      <c r="H27" s="104"/>
      <c r="I27" s="97"/>
      <c r="J27" s="518" t="s">
        <v>320</v>
      </c>
      <c r="K27" s="519" t="s">
        <v>321</v>
      </c>
      <c r="L27" s="492">
        <v>100</v>
      </c>
      <c r="M27" s="491">
        <v>2.8</v>
      </c>
      <c r="N27" s="491">
        <v>12.1</v>
      </c>
      <c r="O27" s="491">
        <v>7.1</v>
      </c>
      <c r="P27" s="492">
        <v>148</v>
      </c>
      <c r="Q27" s="520">
        <v>5.5</v>
      </c>
    </row>
    <row r="28" spans="1:17" ht="24" customHeight="1" x14ac:dyDescent="0.25">
      <c r="A28" s="670"/>
      <c r="B28" s="17"/>
      <c r="C28" s="18"/>
      <c r="D28" s="18"/>
      <c r="E28" s="55"/>
      <c r="F28" s="55"/>
      <c r="G28" s="55"/>
      <c r="H28" s="55"/>
      <c r="I28" s="82"/>
      <c r="J28" s="647" t="s">
        <v>409</v>
      </c>
      <c r="K28" s="490" t="s">
        <v>19</v>
      </c>
      <c r="L28" s="500">
        <v>200</v>
      </c>
      <c r="M28" s="501">
        <v>13.3</v>
      </c>
      <c r="N28" s="501">
        <v>7.2</v>
      </c>
      <c r="O28" s="501">
        <v>6.3</v>
      </c>
      <c r="P28" s="501">
        <v>143</v>
      </c>
      <c r="Q28" s="501">
        <v>4.7</v>
      </c>
    </row>
    <row r="29" spans="1:17" ht="15.75" hidden="1" customHeight="1" x14ac:dyDescent="0.25">
      <c r="A29" s="671"/>
      <c r="B29" s="3"/>
      <c r="C29" s="18"/>
      <c r="D29" s="18"/>
      <c r="E29" s="82"/>
      <c r="F29" s="82"/>
      <c r="G29" s="82"/>
      <c r="H29" s="82"/>
      <c r="I29" s="82"/>
      <c r="J29" s="648"/>
      <c r="K29" s="522"/>
      <c r="L29" s="523"/>
      <c r="M29" s="524"/>
      <c r="N29" s="524"/>
      <c r="O29" s="524"/>
      <c r="P29" s="524"/>
      <c r="Q29" s="524"/>
    </row>
    <row r="30" spans="1:17" ht="21.75" customHeight="1" x14ac:dyDescent="0.25">
      <c r="A30" s="135"/>
      <c r="B30" s="2"/>
      <c r="C30" s="5"/>
      <c r="D30" s="5"/>
      <c r="E30" s="82"/>
      <c r="F30" s="82"/>
      <c r="G30" s="82"/>
      <c r="H30" s="82"/>
      <c r="I30" s="82"/>
      <c r="J30" s="496" t="s">
        <v>322</v>
      </c>
      <c r="K30" s="525" t="s">
        <v>323</v>
      </c>
      <c r="L30" s="506">
        <v>200</v>
      </c>
      <c r="M30" s="504">
        <v>3.8</v>
      </c>
      <c r="N30" s="504">
        <v>9.8000000000000007</v>
      </c>
      <c r="O30" s="504">
        <v>25.4</v>
      </c>
      <c r="P30" s="504">
        <v>204</v>
      </c>
      <c r="Q30" s="526">
        <v>27.8</v>
      </c>
    </row>
    <row r="31" spans="1:17" ht="24" customHeight="1" x14ac:dyDescent="0.25">
      <c r="A31" s="135"/>
      <c r="B31" s="3"/>
      <c r="C31" s="113"/>
      <c r="D31" s="113"/>
      <c r="E31" s="82"/>
      <c r="F31" s="82"/>
      <c r="G31" s="82"/>
      <c r="H31" s="82"/>
      <c r="I31" s="82"/>
      <c r="J31" s="496" t="s">
        <v>324</v>
      </c>
      <c r="K31" s="527" t="s">
        <v>218</v>
      </c>
      <c r="L31" s="506">
        <v>200</v>
      </c>
      <c r="M31" s="526">
        <v>1.4</v>
      </c>
      <c r="N31" s="526">
        <v>0</v>
      </c>
      <c r="O31" s="526">
        <v>12.9</v>
      </c>
      <c r="P31" s="526">
        <v>51.6</v>
      </c>
      <c r="Q31" s="526">
        <v>0</v>
      </c>
    </row>
    <row r="32" spans="1:17" ht="24" customHeight="1" x14ac:dyDescent="0.25">
      <c r="A32" s="136"/>
      <c r="B32" s="14"/>
      <c r="C32" s="10"/>
      <c r="D32" s="15"/>
      <c r="E32" s="55"/>
      <c r="F32" s="55"/>
      <c r="G32" s="55"/>
      <c r="H32" s="55"/>
      <c r="I32" s="82"/>
      <c r="J32" s="507" t="s">
        <v>515</v>
      </c>
      <c r="K32" s="490" t="s">
        <v>10</v>
      </c>
      <c r="L32" s="508">
        <v>80</v>
      </c>
      <c r="M32" s="501">
        <v>3.36</v>
      </c>
      <c r="N32" s="501">
        <v>0.48</v>
      </c>
      <c r="O32" s="501">
        <v>23.52</v>
      </c>
      <c r="P32" s="501">
        <v>141</v>
      </c>
      <c r="Q32" s="501">
        <v>0</v>
      </c>
    </row>
    <row r="33" spans="1:17" ht="24" customHeight="1" x14ac:dyDescent="0.25">
      <c r="A33" s="136"/>
      <c r="B33" s="14"/>
      <c r="C33" s="10"/>
      <c r="D33" s="15"/>
      <c r="E33" s="55"/>
      <c r="F33" s="55"/>
      <c r="G33" s="55"/>
      <c r="H33" s="55"/>
      <c r="I33" s="82"/>
      <c r="J33" s="507" t="s">
        <v>516</v>
      </c>
      <c r="K33" s="490" t="s">
        <v>4</v>
      </c>
      <c r="L33" s="500">
        <v>60</v>
      </c>
      <c r="M33" s="501">
        <v>1.84</v>
      </c>
      <c r="N33" s="501">
        <v>0.48</v>
      </c>
      <c r="O33" s="501">
        <v>13.36</v>
      </c>
      <c r="P33" s="501">
        <v>69.599999999999994</v>
      </c>
      <c r="Q33" s="501">
        <v>0</v>
      </c>
    </row>
    <row r="34" spans="1:17" ht="14.25" customHeight="1" x14ac:dyDescent="0.25">
      <c r="A34" s="71"/>
      <c r="B34" s="69"/>
      <c r="C34" s="70"/>
      <c r="D34" s="129"/>
      <c r="E34" s="97"/>
      <c r="F34" s="97"/>
      <c r="G34" s="97"/>
      <c r="H34" s="104"/>
      <c r="I34" s="97"/>
      <c r="J34" s="97"/>
      <c r="K34" s="394" t="s">
        <v>26</v>
      </c>
      <c r="L34" s="345"/>
      <c r="M34" s="345">
        <f>SUM(M27:M33)</f>
        <v>26.5</v>
      </c>
      <c r="N34" s="345">
        <f>SUM(N27:N33)</f>
        <v>30.060000000000002</v>
      </c>
      <c r="O34" s="345">
        <f>SUM(O27:O33)</f>
        <v>88.58</v>
      </c>
      <c r="P34" s="346">
        <f>SUM(P27:P33)</f>
        <v>757.2</v>
      </c>
      <c r="Q34" s="345">
        <f>SUM(Q27:Q33)</f>
        <v>38</v>
      </c>
    </row>
    <row r="35" spans="1:17" ht="18" customHeight="1" x14ac:dyDescent="0.25">
      <c r="A35" s="658"/>
      <c r="B35" s="659"/>
      <c r="C35" s="130"/>
      <c r="D35" s="38"/>
      <c r="E35" s="39"/>
      <c r="F35" s="39"/>
      <c r="G35" s="39"/>
      <c r="H35" s="39"/>
      <c r="I35" s="105"/>
      <c r="J35" s="660" t="s">
        <v>328</v>
      </c>
      <c r="K35" s="661"/>
      <c r="L35" s="270"/>
      <c r="M35" s="39"/>
      <c r="N35" s="39"/>
      <c r="O35" s="39"/>
      <c r="P35" s="261"/>
      <c r="Q35" s="269"/>
    </row>
    <row r="36" spans="1:17" ht="21.95" customHeight="1" x14ac:dyDescent="0.25">
      <c r="A36" s="135"/>
      <c r="B36" s="28"/>
      <c r="C36" s="41"/>
      <c r="D36" s="41"/>
      <c r="E36" s="82"/>
      <c r="F36" s="82"/>
      <c r="G36" s="82"/>
      <c r="H36" s="82"/>
      <c r="I36" s="82"/>
      <c r="J36" s="496" t="s">
        <v>325</v>
      </c>
      <c r="K36" s="490" t="s">
        <v>326</v>
      </c>
      <c r="L36" s="500">
        <v>200</v>
      </c>
      <c r="M36" s="528">
        <v>5.8</v>
      </c>
      <c r="N36" s="528">
        <v>5</v>
      </c>
      <c r="O36" s="528">
        <v>8</v>
      </c>
      <c r="P36" s="528">
        <v>100</v>
      </c>
      <c r="Q36" s="528">
        <v>1.4</v>
      </c>
    </row>
    <row r="37" spans="1:17" ht="21.95" customHeight="1" x14ac:dyDescent="0.25">
      <c r="A37" s="420"/>
      <c r="B37" s="27"/>
      <c r="C37" s="66"/>
      <c r="D37" s="66"/>
      <c r="E37" s="82"/>
      <c r="F37" s="82"/>
      <c r="G37" s="82"/>
      <c r="H37" s="82"/>
      <c r="I37" s="82"/>
      <c r="J37" s="495" t="s">
        <v>528</v>
      </c>
      <c r="K37" s="529" t="s">
        <v>327</v>
      </c>
      <c r="L37" s="526">
        <v>10</v>
      </c>
      <c r="M37" s="530">
        <v>0.75</v>
      </c>
      <c r="N37" s="530">
        <v>0.98</v>
      </c>
      <c r="O37" s="530">
        <v>7.44</v>
      </c>
      <c r="P37" s="531">
        <v>41.7</v>
      </c>
      <c r="Q37" s="530">
        <v>0</v>
      </c>
    </row>
    <row r="38" spans="1:17" ht="15" customHeight="1" x14ac:dyDescent="0.25">
      <c r="A38" s="29"/>
      <c r="B38" s="27"/>
      <c r="C38" s="37"/>
      <c r="D38" s="292"/>
      <c r="E38" s="137"/>
      <c r="F38" s="137"/>
      <c r="G38" s="137"/>
      <c r="H38" s="137"/>
      <c r="I38" s="34"/>
      <c r="J38" s="296"/>
      <c r="K38" s="394" t="s">
        <v>26</v>
      </c>
      <c r="L38" s="297"/>
      <c r="M38" s="180">
        <f>SUM(M36:M37)</f>
        <v>6.55</v>
      </c>
      <c r="N38" s="180">
        <f>SUM(N36:N37)</f>
        <v>5.98</v>
      </c>
      <c r="O38" s="180">
        <f>SUM(O36:O37)</f>
        <v>15.440000000000001</v>
      </c>
      <c r="P38" s="180">
        <f>SUM(P36:P37)</f>
        <v>141.69999999999999</v>
      </c>
      <c r="Q38" s="180">
        <f>SUM(Q36:Q37)</f>
        <v>1.4</v>
      </c>
    </row>
    <row r="39" spans="1:17" ht="15" customHeight="1" x14ac:dyDescent="0.25">
      <c r="A39" s="29"/>
      <c r="B39" s="27"/>
      <c r="C39" s="37"/>
      <c r="D39" s="362"/>
      <c r="E39" s="137"/>
      <c r="F39" s="137"/>
      <c r="G39" s="137"/>
      <c r="H39" s="137"/>
      <c r="I39" s="34"/>
      <c r="J39" s="296"/>
      <c r="K39" s="396"/>
      <c r="L39" s="159"/>
      <c r="M39" s="280"/>
      <c r="N39" s="280"/>
      <c r="O39" s="280"/>
      <c r="P39" s="280"/>
      <c r="Q39" s="280"/>
    </row>
    <row r="40" spans="1:17" ht="15" customHeight="1" x14ac:dyDescent="0.25">
      <c r="A40" s="138"/>
      <c r="B40" s="139" t="s">
        <v>57</v>
      </c>
      <c r="C40" s="139"/>
      <c r="D40" s="139"/>
      <c r="E40" s="94">
        <v>64.52</v>
      </c>
      <c r="F40" s="94">
        <v>81.37</v>
      </c>
      <c r="G40" s="95">
        <v>244.8</v>
      </c>
      <c r="H40" s="95">
        <v>2039</v>
      </c>
      <c r="I40" s="402">
        <v>110.79</v>
      </c>
      <c r="J40" s="403"/>
      <c r="K40" s="375" t="s">
        <v>509</v>
      </c>
      <c r="L40" s="438"/>
      <c r="M40" s="439">
        <v>112.94</v>
      </c>
      <c r="N40" s="439">
        <v>139.30000000000001</v>
      </c>
      <c r="O40" s="439">
        <v>332.11</v>
      </c>
      <c r="P40" s="440">
        <v>3123.6</v>
      </c>
      <c r="Q40" s="438">
        <v>139.69</v>
      </c>
    </row>
    <row r="41" spans="1:17" x14ac:dyDescent="0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</sheetData>
  <mergeCells count="16">
    <mergeCell ref="E1:I1"/>
    <mergeCell ref="A22:B22"/>
    <mergeCell ref="J35:K35"/>
    <mergeCell ref="A2:A3"/>
    <mergeCell ref="A4:B4"/>
    <mergeCell ref="A14:B14"/>
    <mergeCell ref="J2:J3"/>
    <mergeCell ref="J4:K4"/>
    <mergeCell ref="J14:K14"/>
    <mergeCell ref="A35:B35"/>
    <mergeCell ref="A28:A29"/>
    <mergeCell ref="M1:Q1"/>
    <mergeCell ref="J28:J29"/>
    <mergeCell ref="J22:K22"/>
    <mergeCell ref="J11:K11"/>
    <mergeCell ref="J26:K26"/>
  </mergeCells>
  <pageMargins left="0.59055118110236227" right="0.39370078740157483" top="0.39370078740157483" bottom="0.39370078740157483" header="0" footer="0"/>
  <pageSetup paperSize="8" scale="96" fitToHeight="0" orientation="portrait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X38" sqref="X38"/>
    </sheetView>
  </sheetViews>
  <sheetFormatPr defaultRowHeight="15" x14ac:dyDescent="0.25"/>
  <cols>
    <col min="1" max="1" width="11.7109375" customWidth="1"/>
    <col min="2" max="2" width="31.7109375" customWidth="1"/>
    <col min="3" max="3" width="7.42578125" customWidth="1"/>
    <col min="4" max="4" width="13.7109375" hidden="1" customWidth="1"/>
    <col min="5" max="5" width="7.5703125" customWidth="1"/>
    <col min="6" max="6" width="6.5703125" customWidth="1"/>
    <col min="7" max="7" width="8.28515625" customWidth="1"/>
    <col min="8" max="8" width="7.7109375" customWidth="1"/>
    <col min="9" max="9" width="7.140625" customWidth="1"/>
    <col min="10" max="10" width="10.140625" hidden="1" customWidth="1"/>
    <col min="11" max="11" width="19.85546875" hidden="1" customWidth="1"/>
    <col min="12" max="12" width="11.85546875" hidden="1" customWidth="1"/>
    <col min="13" max="14" width="7.7109375" hidden="1" customWidth="1"/>
    <col min="15" max="15" width="6.42578125" hidden="1" customWidth="1"/>
    <col min="16" max="17" width="7" hidden="1" customWidth="1"/>
  </cols>
  <sheetData>
    <row r="1" spans="1:17" ht="26.25" x14ac:dyDescent="0.25">
      <c r="A1" s="234" t="s">
        <v>0</v>
      </c>
      <c r="B1" s="11"/>
      <c r="C1" s="121" t="s">
        <v>184</v>
      </c>
      <c r="D1" s="122" t="s">
        <v>115</v>
      </c>
      <c r="E1" s="655" t="s">
        <v>115</v>
      </c>
      <c r="F1" s="656"/>
      <c r="G1" s="656"/>
      <c r="H1" s="656"/>
      <c r="I1" s="657"/>
      <c r="J1" s="234" t="s">
        <v>0</v>
      </c>
      <c r="K1" s="11"/>
      <c r="L1" s="291" t="s">
        <v>115</v>
      </c>
      <c r="M1" s="755" t="s">
        <v>115</v>
      </c>
      <c r="N1" s="756"/>
      <c r="O1" s="756"/>
      <c r="P1" s="756"/>
      <c r="Q1" s="757"/>
    </row>
    <row r="2" spans="1:17" ht="51" x14ac:dyDescent="0.25">
      <c r="A2" s="752" t="s">
        <v>23</v>
      </c>
      <c r="B2" s="9" t="s">
        <v>1</v>
      </c>
      <c r="C2" s="10" t="s">
        <v>27</v>
      </c>
      <c r="D2" s="10" t="s">
        <v>27</v>
      </c>
      <c r="E2" s="229" t="s">
        <v>28</v>
      </c>
      <c r="F2" s="229" t="s">
        <v>29</v>
      </c>
      <c r="G2" s="229" t="s">
        <v>30</v>
      </c>
      <c r="H2" s="229" t="s">
        <v>31</v>
      </c>
      <c r="I2" s="230" t="s">
        <v>32</v>
      </c>
      <c r="J2" s="752" t="s">
        <v>23</v>
      </c>
      <c r="K2" s="9" t="s">
        <v>1</v>
      </c>
      <c r="L2" s="10" t="s">
        <v>27</v>
      </c>
      <c r="M2" s="229" t="s">
        <v>28</v>
      </c>
      <c r="N2" s="229" t="s">
        <v>29</v>
      </c>
      <c r="O2" s="229" t="s">
        <v>30</v>
      </c>
      <c r="P2" s="229" t="s">
        <v>31</v>
      </c>
      <c r="Q2" s="230" t="s">
        <v>32</v>
      </c>
    </row>
    <row r="3" spans="1:17" ht="15" customHeight="1" x14ac:dyDescent="0.25">
      <c r="A3" s="752"/>
      <c r="B3" s="8" t="s">
        <v>571</v>
      </c>
      <c r="C3" s="290"/>
      <c r="D3" s="11"/>
      <c r="E3" s="12"/>
      <c r="F3" s="12"/>
      <c r="G3" s="12"/>
      <c r="H3" s="12"/>
      <c r="I3" s="13"/>
      <c r="J3" s="752"/>
      <c r="K3" s="8" t="s">
        <v>49</v>
      </c>
      <c r="L3" s="13"/>
      <c r="M3" s="12"/>
      <c r="N3" s="12"/>
      <c r="O3" s="12"/>
      <c r="P3" s="12"/>
      <c r="Q3" s="13"/>
    </row>
    <row r="4" spans="1:17" ht="15" customHeight="1" x14ac:dyDescent="0.25">
      <c r="A4" s="720" t="s">
        <v>3</v>
      </c>
      <c r="B4" s="723"/>
      <c r="C4" s="474"/>
      <c r="D4" s="12"/>
      <c r="E4" s="182"/>
      <c r="F4" s="182"/>
      <c r="G4" s="182"/>
      <c r="H4" s="182"/>
      <c r="I4" s="182"/>
      <c r="J4" s="716" t="s">
        <v>3</v>
      </c>
      <c r="K4" s="717"/>
      <c r="L4" s="182"/>
      <c r="M4" s="182"/>
      <c r="N4" s="182"/>
      <c r="O4" s="182"/>
      <c r="P4" s="182"/>
      <c r="Q4" s="182"/>
    </row>
    <row r="5" spans="1:17" ht="24" customHeight="1" x14ac:dyDescent="0.25">
      <c r="A5" s="521" t="s">
        <v>366</v>
      </c>
      <c r="B5" s="490" t="s">
        <v>221</v>
      </c>
      <c r="C5" s="542">
        <v>50</v>
      </c>
      <c r="D5" s="501">
        <v>6.7</v>
      </c>
      <c r="E5" s="528">
        <v>7.9</v>
      </c>
      <c r="F5" s="528">
        <v>4.5</v>
      </c>
      <c r="G5" s="528">
        <v>9.8000000000000007</v>
      </c>
      <c r="H5" s="528">
        <v>111</v>
      </c>
      <c r="I5" s="528">
        <v>0</v>
      </c>
      <c r="J5" s="470" t="s">
        <v>290</v>
      </c>
      <c r="K5" s="281" t="s">
        <v>211</v>
      </c>
      <c r="L5" s="15">
        <v>50</v>
      </c>
      <c r="M5" s="18">
        <v>6.7</v>
      </c>
      <c r="N5" s="18">
        <v>9.5</v>
      </c>
      <c r="O5" s="18">
        <v>9.9</v>
      </c>
      <c r="P5" s="18">
        <v>153</v>
      </c>
      <c r="Q5" s="18">
        <v>0.1</v>
      </c>
    </row>
    <row r="6" spans="1:17" ht="24" customHeight="1" x14ac:dyDescent="0.25">
      <c r="A6" s="505" t="s">
        <v>477</v>
      </c>
      <c r="B6" s="548" t="s">
        <v>478</v>
      </c>
      <c r="C6" s="542">
        <v>200</v>
      </c>
      <c r="D6" s="634">
        <v>30</v>
      </c>
      <c r="E6" s="501">
        <v>7.4</v>
      </c>
      <c r="F6" s="501">
        <v>7.48</v>
      </c>
      <c r="G6" s="501">
        <v>36.5</v>
      </c>
      <c r="H6" s="501">
        <v>243</v>
      </c>
      <c r="I6" s="501">
        <v>1.38</v>
      </c>
      <c r="J6" s="476"/>
      <c r="K6" s="236" t="s">
        <v>292</v>
      </c>
      <c r="L6" s="63">
        <v>188</v>
      </c>
      <c r="M6" s="211"/>
      <c r="N6" s="211"/>
      <c r="O6" s="211"/>
      <c r="P6" s="211"/>
      <c r="Q6" s="211"/>
    </row>
    <row r="7" spans="1:17" ht="24" customHeight="1" x14ac:dyDescent="0.25">
      <c r="A7" s="495" t="s">
        <v>484</v>
      </c>
      <c r="B7" s="535" t="s">
        <v>483</v>
      </c>
      <c r="C7" s="562">
        <v>200</v>
      </c>
      <c r="D7" s="635">
        <v>200</v>
      </c>
      <c r="E7" s="501">
        <v>0.3</v>
      </c>
      <c r="F7" s="501">
        <v>0.6</v>
      </c>
      <c r="G7" s="501">
        <v>7.1</v>
      </c>
      <c r="H7" s="501">
        <v>35</v>
      </c>
      <c r="I7" s="501">
        <v>9.64</v>
      </c>
      <c r="J7" s="467" t="s">
        <v>213</v>
      </c>
      <c r="K7" s="175" t="s">
        <v>291</v>
      </c>
      <c r="L7" s="176">
        <v>200</v>
      </c>
      <c r="M7" s="265">
        <v>0.3</v>
      </c>
      <c r="N7" s="265">
        <v>0.1</v>
      </c>
      <c r="O7" s="265">
        <v>7.4</v>
      </c>
      <c r="P7" s="265">
        <v>31.2</v>
      </c>
      <c r="Q7" s="172">
        <v>0.76</v>
      </c>
    </row>
    <row r="8" spans="1:17" ht="24" customHeight="1" x14ac:dyDescent="0.25">
      <c r="A8" s="507" t="s">
        <v>516</v>
      </c>
      <c r="B8" s="490" t="s">
        <v>4</v>
      </c>
      <c r="C8" s="500">
        <v>20</v>
      </c>
      <c r="D8" s="520"/>
      <c r="E8" s="501">
        <v>0.92</v>
      </c>
      <c r="F8" s="501">
        <v>0.24</v>
      </c>
      <c r="G8" s="501">
        <v>6.68</v>
      </c>
      <c r="H8" s="501">
        <v>34.799999999999997</v>
      </c>
      <c r="I8" s="504">
        <v>0</v>
      </c>
      <c r="J8" s="468"/>
      <c r="K8" s="32"/>
      <c r="L8" s="166"/>
      <c r="M8" s="55"/>
      <c r="N8" s="55"/>
      <c r="O8" s="55"/>
      <c r="P8" s="55"/>
      <c r="Q8" s="55"/>
    </row>
    <row r="9" spans="1:17" ht="24" customHeight="1" x14ac:dyDescent="0.25">
      <c r="A9" s="507" t="s">
        <v>515</v>
      </c>
      <c r="B9" s="490" t="s">
        <v>10</v>
      </c>
      <c r="C9" s="500">
        <v>20</v>
      </c>
      <c r="D9" s="542">
        <v>20</v>
      </c>
      <c r="E9" s="501">
        <f>5.6*D9/100</f>
        <v>1.1200000000000001</v>
      </c>
      <c r="F9" s="501">
        <f>0.8*D9/100</f>
        <v>0.16</v>
      </c>
      <c r="G9" s="501">
        <f>39.2*D9/100</f>
        <v>7.84</v>
      </c>
      <c r="H9" s="501">
        <f>235*D9/100</f>
        <v>47</v>
      </c>
      <c r="I9" s="504">
        <v>0</v>
      </c>
      <c r="J9" s="468"/>
      <c r="K9" s="32"/>
      <c r="L9" s="166"/>
      <c r="M9" s="55"/>
      <c r="N9" s="55"/>
      <c r="O9" s="55"/>
      <c r="P9" s="55"/>
      <c r="Q9" s="55"/>
    </row>
    <row r="10" spans="1:17" ht="15" customHeight="1" x14ac:dyDescent="0.25">
      <c r="A10" s="373"/>
      <c r="B10" s="355" t="s">
        <v>26</v>
      </c>
      <c r="C10" s="372"/>
      <c r="D10" s="15"/>
      <c r="E10" s="345">
        <f>SUM(E4:E9)</f>
        <v>17.640000000000004</v>
      </c>
      <c r="F10" s="345">
        <f>SUM(F4:F9)</f>
        <v>12.98</v>
      </c>
      <c r="G10" s="345">
        <f>SUM(G4:G9)</f>
        <v>67.92</v>
      </c>
      <c r="H10" s="345">
        <f>SUM(H4:H9)</f>
        <v>470.8</v>
      </c>
      <c r="I10" s="345">
        <f>SUM(I4:I9)</f>
        <v>11.02</v>
      </c>
      <c r="J10" s="468"/>
      <c r="K10" s="32"/>
      <c r="L10" s="166"/>
      <c r="M10" s="55"/>
      <c r="N10" s="55"/>
      <c r="O10" s="55"/>
      <c r="P10" s="55"/>
      <c r="Q10" s="55"/>
    </row>
    <row r="11" spans="1:17" ht="15" customHeight="1" x14ac:dyDescent="0.25">
      <c r="A11" s="651" t="s">
        <v>406</v>
      </c>
      <c r="B11" s="652"/>
      <c r="C11" s="313"/>
      <c r="D11" s="167"/>
      <c r="E11" s="167"/>
      <c r="F11" s="167"/>
      <c r="G11" s="167"/>
      <c r="H11" s="314"/>
      <c r="I11" s="167"/>
      <c r="J11" s="54" t="s">
        <v>33</v>
      </c>
      <c r="K11" s="14" t="s">
        <v>10</v>
      </c>
      <c r="L11" s="10">
        <v>20</v>
      </c>
      <c r="M11" s="55" t="e">
        <f>E11*C11/D11</f>
        <v>#DIV/0!</v>
      </c>
      <c r="N11" s="55" t="e">
        <f>F11*C11/D11</f>
        <v>#DIV/0!</v>
      </c>
      <c r="O11" s="55" t="e">
        <f>G11*C11/D11</f>
        <v>#DIV/0!</v>
      </c>
      <c r="P11" s="55" t="e">
        <f>H11*C11/D11</f>
        <v>#DIV/0!</v>
      </c>
      <c r="Q11" s="55">
        <v>0</v>
      </c>
    </row>
    <row r="12" spans="1:17" ht="21.95" customHeight="1" x14ac:dyDescent="0.25">
      <c r="A12" s="495" t="s">
        <v>493</v>
      </c>
      <c r="B12" s="490" t="s">
        <v>494</v>
      </c>
      <c r="C12" s="547">
        <v>180</v>
      </c>
      <c r="D12" s="493"/>
      <c r="E12" s="491">
        <v>0.56000000000000005</v>
      </c>
      <c r="F12" s="491">
        <v>0.56000000000000005</v>
      </c>
      <c r="G12" s="491">
        <v>13.72</v>
      </c>
      <c r="H12" s="492">
        <v>65.8</v>
      </c>
      <c r="I12" s="491">
        <v>14</v>
      </c>
      <c r="J12" s="54"/>
      <c r="K12" s="14"/>
      <c r="L12" s="10"/>
      <c r="M12" s="55"/>
      <c r="N12" s="55"/>
      <c r="O12" s="55"/>
      <c r="P12" s="55"/>
      <c r="Q12" s="55"/>
    </row>
    <row r="13" spans="1:17" ht="15" customHeight="1" x14ac:dyDescent="0.25">
      <c r="A13" s="79"/>
      <c r="B13" s="355" t="s">
        <v>26</v>
      </c>
      <c r="C13" s="302"/>
      <c r="D13" s="425"/>
      <c r="E13" s="178">
        <f>SUM(E12:E12)</f>
        <v>0.56000000000000005</v>
      </c>
      <c r="F13" s="178">
        <f>SUM(F12:F12)</f>
        <v>0.56000000000000005</v>
      </c>
      <c r="G13" s="178">
        <f>SUM(G12:G12)</f>
        <v>13.72</v>
      </c>
      <c r="H13" s="179">
        <f>SUM(H12:H12)</f>
        <v>65.8</v>
      </c>
      <c r="I13" s="178">
        <f>SUM(I12:I12)</f>
        <v>14</v>
      </c>
      <c r="J13" s="185"/>
      <c r="K13" s="185"/>
      <c r="L13" s="185"/>
      <c r="M13" s="185" t="e">
        <f>SUM(M5:M11)</f>
        <v>#DIV/0!</v>
      </c>
      <c r="N13" s="185" t="e">
        <f>SUM(N5:N11)</f>
        <v>#DIV/0!</v>
      </c>
      <c r="O13" s="185" t="e">
        <f>SUM(O5:O11)</f>
        <v>#DIV/0!</v>
      </c>
      <c r="P13" s="188" t="e">
        <f>SUM(P5:P11)</f>
        <v>#DIV/0!</v>
      </c>
      <c r="Q13" s="185">
        <f>SUM(Q5:Q11)</f>
        <v>0.86</v>
      </c>
    </row>
    <row r="14" spans="1:17" ht="15" customHeight="1" x14ac:dyDescent="0.25">
      <c r="A14" s="720" t="s">
        <v>20</v>
      </c>
      <c r="B14" s="723"/>
      <c r="C14" s="474"/>
      <c r="D14" s="12"/>
      <c r="E14" s="209"/>
      <c r="F14" s="209"/>
      <c r="G14" s="209"/>
      <c r="H14" s="209"/>
      <c r="I14" s="209" t="s">
        <v>5</v>
      </c>
      <c r="J14" s="209"/>
      <c r="K14" s="209"/>
      <c r="L14" s="209"/>
      <c r="M14" s="209"/>
      <c r="N14" s="209"/>
      <c r="O14" s="209"/>
      <c r="P14" s="209"/>
      <c r="Q14" s="209" t="s">
        <v>5</v>
      </c>
    </row>
    <row r="15" spans="1:17" ht="21" customHeight="1" x14ac:dyDescent="0.25">
      <c r="A15" s="521" t="s">
        <v>294</v>
      </c>
      <c r="B15" s="490" t="s">
        <v>295</v>
      </c>
      <c r="C15" s="542">
        <v>100</v>
      </c>
      <c r="D15" s="542">
        <v>120</v>
      </c>
      <c r="E15" s="528">
        <v>0.8</v>
      </c>
      <c r="F15" s="528">
        <v>0.1</v>
      </c>
      <c r="G15" s="528">
        <v>2.5</v>
      </c>
      <c r="H15" s="528">
        <v>14</v>
      </c>
      <c r="I15" s="501">
        <v>10</v>
      </c>
      <c r="J15" s="473" t="s">
        <v>293</v>
      </c>
      <c r="K15" s="14" t="s">
        <v>295</v>
      </c>
      <c r="L15" s="15">
        <v>100</v>
      </c>
      <c r="M15" s="18">
        <v>0.8</v>
      </c>
      <c r="N15" s="18">
        <v>0.1</v>
      </c>
      <c r="O15" s="18">
        <v>2.5</v>
      </c>
      <c r="P15" s="18">
        <v>14</v>
      </c>
      <c r="Q15" s="55">
        <v>10</v>
      </c>
    </row>
    <row r="16" spans="1:17" ht="21" customHeight="1" x14ac:dyDescent="0.25">
      <c r="A16" s="495" t="s">
        <v>522</v>
      </c>
      <c r="B16" s="490" t="s">
        <v>467</v>
      </c>
      <c r="C16" s="500" t="s">
        <v>315</v>
      </c>
      <c r="D16" s="506">
        <v>300</v>
      </c>
      <c r="E16" s="501">
        <v>2.7</v>
      </c>
      <c r="F16" s="501">
        <v>2.85</v>
      </c>
      <c r="G16" s="501">
        <v>18.82</v>
      </c>
      <c r="H16" s="501">
        <v>111.25</v>
      </c>
      <c r="I16" s="501">
        <v>8.25</v>
      </c>
      <c r="J16" s="472" t="s">
        <v>308</v>
      </c>
      <c r="K16" s="14" t="s">
        <v>314</v>
      </c>
      <c r="L16" s="160" t="s">
        <v>315</v>
      </c>
      <c r="M16" s="82">
        <v>2.7</v>
      </c>
      <c r="N16" s="82">
        <v>2.85</v>
      </c>
      <c r="O16" s="82">
        <v>18.82</v>
      </c>
      <c r="P16" s="133">
        <v>111.25</v>
      </c>
      <c r="Q16" s="82">
        <v>8.25</v>
      </c>
    </row>
    <row r="17" spans="1:17" ht="21" customHeight="1" x14ac:dyDescent="0.25">
      <c r="A17" s="521" t="s">
        <v>513</v>
      </c>
      <c r="B17" s="490" t="s">
        <v>16</v>
      </c>
      <c r="C17" s="500">
        <v>280</v>
      </c>
      <c r="D17" s="600">
        <v>100</v>
      </c>
      <c r="E17" s="501">
        <v>33.04</v>
      </c>
      <c r="F17" s="501">
        <v>29.45</v>
      </c>
      <c r="G17" s="501">
        <v>21.05</v>
      </c>
      <c r="H17" s="501">
        <v>482.36</v>
      </c>
      <c r="I17" s="501">
        <v>9.66</v>
      </c>
      <c r="J17" s="470" t="s">
        <v>216</v>
      </c>
      <c r="K17" s="14" t="s">
        <v>16</v>
      </c>
      <c r="L17" s="10">
        <v>280</v>
      </c>
      <c r="M17" s="55">
        <v>33.04</v>
      </c>
      <c r="N17" s="55">
        <v>29.45</v>
      </c>
      <c r="O17" s="55">
        <v>21.05</v>
      </c>
      <c r="P17" s="55">
        <v>482.36</v>
      </c>
      <c r="Q17" s="55">
        <v>9.66</v>
      </c>
    </row>
    <row r="18" spans="1:17" ht="21" customHeight="1" x14ac:dyDescent="0.25">
      <c r="A18" s="495" t="s">
        <v>523</v>
      </c>
      <c r="B18" s="602" t="s">
        <v>296</v>
      </c>
      <c r="C18" s="542">
        <v>200</v>
      </c>
      <c r="D18" s="542">
        <v>200</v>
      </c>
      <c r="E18" s="501">
        <v>0.1</v>
      </c>
      <c r="F18" s="501">
        <v>0</v>
      </c>
      <c r="G18" s="501">
        <v>20.7</v>
      </c>
      <c r="H18" s="501">
        <v>51</v>
      </c>
      <c r="I18" s="501">
        <v>1.2</v>
      </c>
      <c r="J18" s="472" t="s">
        <v>297</v>
      </c>
      <c r="K18" s="92" t="s">
        <v>296</v>
      </c>
      <c r="L18" s="15">
        <v>200</v>
      </c>
      <c r="M18" s="55">
        <v>0.1</v>
      </c>
      <c r="N18" s="55">
        <v>0</v>
      </c>
      <c r="O18" s="55">
        <v>20.7</v>
      </c>
      <c r="P18" s="55">
        <v>51</v>
      </c>
      <c r="Q18" s="55">
        <v>1.2</v>
      </c>
    </row>
    <row r="19" spans="1:17" ht="21" customHeight="1" x14ac:dyDescent="0.25">
      <c r="A19" s="507" t="s">
        <v>515</v>
      </c>
      <c r="B19" s="490" t="s">
        <v>10</v>
      </c>
      <c r="C19" s="508">
        <v>60</v>
      </c>
      <c r="D19" s="542">
        <v>80</v>
      </c>
      <c r="E19" s="501">
        <f>5.6*D19/100</f>
        <v>4.4800000000000004</v>
      </c>
      <c r="F19" s="501">
        <f>0.8*D19/100</f>
        <v>0.64</v>
      </c>
      <c r="G19" s="501">
        <f>39.2*D19/100</f>
        <v>31.36</v>
      </c>
      <c r="H19" s="501">
        <v>141</v>
      </c>
      <c r="I19" s="501">
        <v>0</v>
      </c>
      <c r="J19" s="161" t="s">
        <v>24</v>
      </c>
      <c r="K19" s="156" t="s">
        <v>10</v>
      </c>
      <c r="L19" s="64">
        <v>60</v>
      </c>
      <c r="M19" s="55">
        <v>4.4800000000000004</v>
      </c>
      <c r="N19" s="55">
        <v>0.64</v>
      </c>
      <c r="O19" s="55">
        <v>31.36</v>
      </c>
      <c r="P19" s="55">
        <v>188</v>
      </c>
      <c r="Q19" s="55">
        <v>0</v>
      </c>
    </row>
    <row r="20" spans="1:17" ht="21" customHeight="1" x14ac:dyDescent="0.25">
      <c r="A20" s="507" t="s">
        <v>516</v>
      </c>
      <c r="B20" s="490" t="s">
        <v>4</v>
      </c>
      <c r="C20" s="500">
        <v>40</v>
      </c>
      <c r="D20" s="542">
        <v>40</v>
      </c>
      <c r="E20" s="501">
        <f>4.6*D20/100</f>
        <v>1.84</v>
      </c>
      <c r="F20" s="501">
        <f>1.2*D20/100</f>
        <v>0.48</v>
      </c>
      <c r="G20" s="501">
        <f>33.4*D20/100</f>
        <v>13.36</v>
      </c>
      <c r="H20" s="501">
        <f>174*D20/100</f>
        <v>69.599999999999994</v>
      </c>
      <c r="I20" s="501">
        <v>0</v>
      </c>
      <c r="J20" s="161" t="s">
        <v>25</v>
      </c>
      <c r="K20" s="156" t="s">
        <v>4</v>
      </c>
      <c r="L20" s="10">
        <v>40</v>
      </c>
      <c r="M20" s="55">
        <v>1.84</v>
      </c>
      <c r="N20" s="55">
        <f>1.2*L20/100</f>
        <v>0.48</v>
      </c>
      <c r="O20" s="55">
        <f>33.4*L20/100</f>
        <v>13.36</v>
      </c>
      <c r="P20" s="55">
        <f>174*L20/100</f>
        <v>69.599999999999994</v>
      </c>
      <c r="Q20" s="55">
        <v>0</v>
      </c>
    </row>
    <row r="21" spans="1:17" ht="15" customHeight="1" x14ac:dyDescent="0.25">
      <c r="A21" s="79"/>
      <c r="B21" s="355" t="s">
        <v>26</v>
      </c>
      <c r="C21" s="302"/>
      <c r="D21" s="425"/>
      <c r="E21" s="178">
        <f>SUM(E15:E20)</f>
        <v>42.960000000000008</v>
      </c>
      <c r="F21" s="178">
        <f>SUM(F15:F20)</f>
        <v>33.519999999999996</v>
      </c>
      <c r="G21" s="178">
        <f>SUM(G15:G20)</f>
        <v>107.79</v>
      </c>
      <c r="H21" s="179">
        <v>869</v>
      </c>
      <c r="I21" s="178">
        <f>SUM(I15:I20)</f>
        <v>29.11</v>
      </c>
      <c r="J21" s="185"/>
      <c r="K21" s="185"/>
      <c r="L21" s="185"/>
      <c r="M21" s="185">
        <f>SUM(M15:M20)</f>
        <v>42.960000000000008</v>
      </c>
      <c r="N21" s="185">
        <f>SUM(N15:N20)</f>
        <v>33.519999999999996</v>
      </c>
      <c r="O21" s="185">
        <f>SUM(O15:O20)</f>
        <v>107.79</v>
      </c>
      <c r="P21" s="188">
        <v>899</v>
      </c>
      <c r="Q21" s="185">
        <f>SUM(Q15:Q20)</f>
        <v>29.11</v>
      </c>
    </row>
    <row r="22" spans="1:17" ht="15" customHeight="1" x14ac:dyDescent="0.25">
      <c r="A22" s="751" t="s">
        <v>6</v>
      </c>
      <c r="B22" s="758"/>
      <c r="C22" s="235"/>
      <c r="D22" s="233"/>
      <c r="E22" s="232"/>
      <c r="F22" s="232"/>
      <c r="G22" s="232"/>
      <c r="H22" s="232"/>
      <c r="I22" s="232"/>
      <c r="J22" s="232"/>
      <c r="K22" s="232"/>
      <c r="L22" s="232"/>
      <c r="M22" s="209"/>
      <c r="N22" s="209"/>
      <c r="O22" s="209"/>
      <c r="P22" s="209"/>
      <c r="Q22" s="209"/>
    </row>
    <row r="23" spans="1:17" ht="21.95" customHeight="1" x14ac:dyDescent="0.25">
      <c r="A23" s="521" t="s">
        <v>405</v>
      </c>
      <c r="B23" s="510" t="s">
        <v>403</v>
      </c>
      <c r="C23" s="549">
        <v>200</v>
      </c>
      <c r="D23" s="550">
        <v>100</v>
      </c>
      <c r="E23" s="512">
        <v>0.5</v>
      </c>
      <c r="F23" s="512">
        <v>0.1</v>
      </c>
      <c r="G23" s="512">
        <v>10.1</v>
      </c>
      <c r="H23" s="512">
        <v>46</v>
      </c>
      <c r="I23" s="513">
        <v>2</v>
      </c>
      <c r="J23" s="55"/>
      <c r="K23" s="55"/>
      <c r="L23" s="55"/>
      <c r="M23" s="55"/>
      <c r="N23" s="55"/>
      <c r="O23" s="55"/>
      <c r="P23" s="55"/>
      <c r="Q23" s="55"/>
    </row>
    <row r="24" spans="1:17" ht="21.95" customHeight="1" x14ac:dyDescent="0.25">
      <c r="A24" s="521" t="s">
        <v>421</v>
      </c>
      <c r="B24" s="548" t="s">
        <v>527</v>
      </c>
      <c r="C24" s="492">
        <v>165</v>
      </c>
      <c r="D24" s="536">
        <v>8.5</v>
      </c>
      <c r="E24" s="501">
        <v>11.9</v>
      </c>
      <c r="F24" s="501">
        <v>12.2</v>
      </c>
      <c r="G24" s="501">
        <v>71.8</v>
      </c>
      <c r="H24" s="501">
        <v>345</v>
      </c>
      <c r="I24" s="501">
        <v>1.5</v>
      </c>
      <c r="J24" s="55"/>
      <c r="K24" s="55"/>
      <c r="L24" s="55"/>
      <c r="M24" s="55"/>
      <c r="N24" s="55"/>
      <c r="O24" s="55"/>
      <c r="P24" s="55"/>
      <c r="Q24" s="55"/>
    </row>
    <row r="25" spans="1:17" ht="15" customHeight="1" x14ac:dyDescent="0.25">
      <c r="A25" s="79"/>
      <c r="B25" s="355" t="s">
        <v>26</v>
      </c>
      <c r="C25" s="302"/>
      <c r="D25" s="425"/>
      <c r="E25" s="178">
        <f>SUM(E24:E24)</f>
        <v>11.9</v>
      </c>
      <c r="F25" s="178">
        <f>SUM(F24:F24)</f>
        <v>12.2</v>
      </c>
      <c r="G25" s="178">
        <f>SUM(G24:G24)</f>
        <v>71.8</v>
      </c>
      <c r="H25" s="179">
        <f>SUM(H23:H24)</f>
        <v>391</v>
      </c>
      <c r="I25" s="178">
        <f>SUM(I24:I24)</f>
        <v>1.5</v>
      </c>
      <c r="J25" s="185"/>
      <c r="K25" s="185"/>
      <c r="L25" s="185"/>
      <c r="M25" s="185">
        <f>SUM(M24:M24)</f>
        <v>0</v>
      </c>
      <c r="N25" s="185">
        <f>SUM(N24:N24)</f>
        <v>0</v>
      </c>
      <c r="O25" s="185">
        <f>SUM(O24:O24)</f>
        <v>0</v>
      </c>
      <c r="P25" s="188">
        <f>SUM(P23:P24)</f>
        <v>0</v>
      </c>
      <c r="Q25" s="185">
        <f>SUM(Q24:Q24)</f>
        <v>0</v>
      </c>
    </row>
    <row r="26" spans="1:17" ht="15" customHeight="1" x14ac:dyDescent="0.25">
      <c r="A26" s="735" t="s">
        <v>7</v>
      </c>
      <c r="B26" s="736"/>
      <c r="C26" s="736"/>
      <c r="D26" s="736"/>
      <c r="E26" s="736"/>
      <c r="F26" s="736"/>
      <c r="G26" s="736"/>
      <c r="H26" s="736"/>
      <c r="I26" s="736"/>
      <c r="J26" s="736"/>
      <c r="K26" s="737"/>
      <c r="L26" s="209"/>
      <c r="M26" s="209"/>
      <c r="N26" s="209"/>
      <c r="O26" s="209"/>
      <c r="P26" s="209"/>
      <c r="Q26" s="209"/>
    </row>
    <row r="27" spans="1:17" ht="24" customHeight="1" x14ac:dyDescent="0.25">
      <c r="A27" s="505" t="s">
        <v>341</v>
      </c>
      <c r="B27" s="490" t="s">
        <v>201</v>
      </c>
      <c r="C27" s="542">
        <v>100</v>
      </c>
      <c r="D27" s="545"/>
      <c r="E27" s="528">
        <v>1.1000000000000001</v>
      </c>
      <c r="F27" s="528">
        <v>0.2</v>
      </c>
      <c r="G27" s="528">
        <v>3.8</v>
      </c>
      <c r="H27" s="528">
        <v>24</v>
      </c>
      <c r="I27" s="528">
        <v>25</v>
      </c>
      <c r="J27" s="55"/>
      <c r="K27" s="55"/>
      <c r="L27" s="55"/>
      <c r="M27" s="55"/>
      <c r="N27" s="55"/>
      <c r="O27" s="55"/>
      <c r="P27" s="55"/>
      <c r="Q27" s="55"/>
    </row>
    <row r="28" spans="1:17" ht="24" customHeight="1" x14ac:dyDescent="0.25">
      <c r="A28" s="495" t="s">
        <v>524</v>
      </c>
      <c r="B28" s="593" t="s">
        <v>364</v>
      </c>
      <c r="C28" s="594">
        <v>110</v>
      </c>
      <c r="D28" s="492"/>
      <c r="E28" s="528">
        <v>18</v>
      </c>
      <c r="F28" s="528">
        <v>13.8</v>
      </c>
      <c r="G28" s="528">
        <v>4.3</v>
      </c>
      <c r="H28" s="528">
        <v>213</v>
      </c>
      <c r="I28" s="528">
        <v>8.5</v>
      </c>
      <c r="J28" s="55"/>
      <c r="K28" s="55"/>
      <c r="L28" s="55"/>
      <c r="M28" s="55"/>
      <c r="N28" s="55"/>
      <c r="O28" s="55"/>
      <c r="P28" s="55"/>
      <c r="Q28" s="55"/>
    </row>
    <row r="29" spans="1:17" ht="24" customHeight="1" x14ac:dyDescent="0.25">
      <c r="A29" s="521" t="s">
        <v>487</v>
      </c>
      <c r="B29" s="595" t="s">
        <v>15</v>
      </c>
      <c r="C29" s="577">
        <v>200</v>
      </c>
      <c r="D29" s="536">
        <v>7.54</v>
      </c>
      <c r="E29" s="501">
        <v>7.54</v>
      </c>
      <c r="F29" s="501">
        <v>0.89</v>
      </c>
      <c r="G29" s="501">
        <v>38.74</v>
      </c>
      <c r="H29" s="501">
        <v>193.38</v>
      </c>
      <c r="I29" s="501">
        <v>1.2999999999999999E-2</v>
      </c>
      <c r="J29" s="55"/>
      <c r="K29" s="55"/>
      <c r="L29" s="55"/>
      <c r="M29" s="55"/>
      <c r="N29" s="55"/>
      <c r="O29" s="55"/>
      <c r="P29" s="55"/>
      <c r="Q29" s="55"/>
    </row>
    <row r="30" spans="1:17" ht="21.95" customHeight="1" x14ac:dyDescent="0.25">
      <c r="A30" s="521" t="s">
        <v>399</v>
      </c>
      <c r="B30" s="490" t="s">
        <v>400</v>
      </c>
      <c r="C30" s="492">
        <v>200</v>
      </c>
      <c r="D30" s="492"/>
      <c r="E30" s="528">
        <v>0.1</v>
      </c>
      <c r="F30" s="528">
        <v>0</v>
      </c>
      <c r="G30" s="528">
        <v>15</v>
      </c>
      <c r="H30" s="528">
        <v>60</v>
      </c>
      <c r="I30" s="528">
        <v>0</v>
      </c>
      <c r="J30" s="55"/>
      <c r="K30" s="55"/>
      <c r="L30" s="55"/>
      <c r="M30" s="55"/>
      <c r="N30" s="55"/>
      <c r="O30" s="55"/>
      <c r="P30" s="55"/>
      <c r="Q30" s="55"/>
    </row>
    <row r="31" spans="1:17" ht="24" customHeight="1" x14ac:dyDescent="0.25">
      <c r="A31" s="507" t="s">
        <v>515</v>
      </c>
      <c r="B31" s="490" t="s">
        <v>10</v>
      </c>
      <c r="C31" s="508">
        <v>80</v>
      </c>
      <c r="D31" s="542"/>
      <c r="E31" s="501">
        <v>4.4800000000000004</v>
      </c>
      <c r="F31" s="501">
        <v>0.64</v>
      </c>
      <c r="G31" s="501">
        <v>31.36</v>
      </c>
      <c r="H31" s="501">
        <v>188</v>
      </c>
      <c r="I31" s="501">
        <v>0</v>
      </c>
      <c r="J31" s="55"/>
      <c r="K31" s="55"/>
      <c r="L31" s="55"/>
      <c r="M31" s="55"/>
      <c r="N31" s="55"/>
      <c r="O31" s="55"/>
      <c r="P31" s="55"/>
      <c r="Q31" s="55"/>
    </row>
    <row r="32" spans="1:17" ht="24" customHeight="1" x14ac:dyDescent="0.25">
      <c r="A32" s="507" t="s">
        <v>516</v>
      </c>
      <c r="B32" s="490" t="s">
        <v>4</v>
      </c>
      <c r="C32" s="500">
        <v>60</v>
      </c>
      <c r="D32" s="542"/>
      <c r="E32" s="501">
        <v>1.84</v>
      </c>
      <c r="F32" s="501">
        <v>0.48</v>
      </c>
      <c r="G32" s="501">
        <v>13.36</v>
      </c>
      <c r="H32" s="501">
        <v>69.599999999999994</v>
      </c>
      <c r="I32" s="501">
        <v>0</v>
      </c>
      <c r="J32" s="55"/>
      <c r="K32" s="55"/>
      <c r="L32" s="55"/>
      <c r="M32" s="55"/>
      <c r="N32" s="55"/>
      <c r="O32" s="55"/>
      <c r="P32" s="55"/>
      <c r="Q32" s="55"/>
    </row>
    <row r="33" spans="1:17" ht="15" customHeight="1" x14ac:dyDescent="0.25">
      <c r="A33" s="79"/>
      <c r="B33" s="355" t="s">
        <v>26</v>
      </c>
      <c r="C33" s="78"/>
      <c r="D33" s="202"/>
      <c r="E33" s="96">
        <f>SUM(E27:E32)</f>
        <v>33.06</v>
      </c>
      <c r="F33" s="96">
        <f>SUM(F27:F32)</f>
        <v>16.010000000000002</v>
      </c>
      <c r="G33" s="96">
        <f>SUM(G27:G32)</f>
        <v>106.56</v>
      </c>
      <c r="H33" s="74">
        <f>SUM(H27:H32)</f>
        <v>747.98</v>
      </c>
      <c r="I33" s="96">
        <f>SUM(I27:I32)</f>
        <v>33.512999999999998</v>
      </c>
      <c r="J33" s="185"/>
      <c r="K33" s="185"/>
      <c r="L33" s="185"/>
      <c r="M33" s="185"/>
      <c r="N33" s="185"/>
      <c r="O33" s="185"/>
      <c r="P33" s="188"/>
      <c r="Q33" s="185"/>
    </row>
    <row r="34" spans="1:17" ht="15" customHeight="1" x14ac:dyDescent="0.25">
      <c r="A34" s="720" t="s">
        <v>53</v>
      </c>
      <c r="B34" s="734"/>
      <c r="C34" s="734"/>
      <c r="D34" s="734"/>
      <c r="E34" s="734"/>
      <c r="F34" s="734"/>
      <c r="G34" s="734"/>
      <c r="H34" s="734"/>
      <c r="I34" s="734"/>
      <c r="J34" s="734"/>
      <c r="K34" s="723"/>
      <c r="L34" s="232"/>
      <c r="M34" s="209"/>
      <c r="N34" s="209"/>
      <c r="O34" s="209"/>
      <c r="P34" s="209"/>
      <c r="Q34" s="209"/>
    </row>
    <row r="35" spans="1:17" ht="21" customHeight="1" x14ac:dyDescent="0.25">
      <c r="A35" s="521" t="s">
        <v>559</v>
      </c>
      <c r="B35" s="490" t="s">
        <v>326</v>
      </c>
      <c r="C35" s="500">
        <v>200</v>
      </c>
      <c r="D35" s="492"/>
      <c r="E35" s="528">
        <v>5.8</v>
      </c>
      <c r="F35" s="528">
        <v>5</v>
      </c>
      <c r="G35" s="528">
        <v>8</v>
      </c>
      <c r="H35" s="528">
        <v>100</v>
      </c>
      <c r="I35" s="528">
        <v>1.4</v>
      </c>
      <c r="J35" s="55"/>
      <c r="K35" s="55"/>
      <c r="L35" s="55"/>
      <c r="M35" s="55"/>
      <c r="N35" s="55"/>
      <c r="O35" s="55"/>
      <c r="P35" s="55"/>
      <c r="Q35" s="55"/>
    </row>
    <row r="36" spans="1:17" ht="21" customHeight="1" x14ac:dyDescent="0.25">
      <c r="A36" s="495" t="s">
        <v>526</v>
      </c>
      <c r="B36" s="603" t="s">
        <v>576</v>
      </c>
      <c r="C36" s="506">
        <v>36</v>
      </c>
      <c r="D36" s="506"/>
      <c r="E36" s="504">
        <v>0.28000000000000003</v>
      </c>
      <c r="F36" s="504">
        <v>0.33</v>
      </c>
      <c r="G36" s="504">
        <v>7.73</v>
      </c>
      <c r="H36" s="504">
        <v>35</v>
      </c>
      <c r="I36" s="570">
        <v>0</v>
      </c>
      <c r="J36" s="55"/>
      <c r="K36" s="55"/>
      <c r="L36" s="55"/>
      <c r="M36" s="55"/>
      <c r="N36" s="55"/>
      <c r="O36" s="55"/>
      <c r="P36" s="55"/>
      <c r="Q36" s="55"/>
    </row>
    <row r="37" spans="1:17" ht="15" customHeight="1" x14ac:dyDescent="0.25">
      <c r="A37" s="33"/>
      <c r="B37" s="355" t="s">
        <v>26</v>
      </c>
      <c r="C37" s="302"/>
      <c r="D37" s="425"/>
      <c r="E37" s="345">
        <f>SUM(E35:E36)</f>
        <v>6.08</v>
      </c>
      <c r="F37" s="345">
        <f>SUM(F35:F36)</f>
        <v>5.33</v>
      </c>
      <c r="G37" s="345">
        <f>SUM(G35:G36)</f>
        <v>15.73</v>
      </c>
      <c r="H37" s="346">
        <f>SUM(H35:H36)</f>
        <v>135</v>
      </c>
      <c r="I37" s="345">
        <f>SUM(I35:I36)</f>
        <v>1.4</v>
      </c>
      <c r="J37" s="97"/>
      <c r="K37" s="97"/>
      <c r="L37" s="97"/>
      <c r="M37" s="97">
        <f>SUM(M35:M36)</f>
        <v>0</v>
      </c>
      <c r="N37" s="97">
        <f>SUM(N35:N36)</f>
        <v>0</v>
      </c>
      <c r="O37" s="97">
        <f>SUM(O35:O36)</f>
        <v>0</v>
      </c>
      <c r="P37" s="104">
        <f>SUM(P35:P36)</f>
        <v>0</v>
      </c>
      <c r="Q37" s="97">
        <f>SUM(Q35:Q36)</f>
        <v>0</v>
      </c>
    </row>
    <row r="38" spans="1:17" ht="15" customHeight="1" x14ac:dyDescent="0.25">
      <c r="A38" s="79"/>
      <c r="B38" s="20"/>
      <c r="C38" s="17"/>
      <c r="D38" s="1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  <row r="39" spans="1:17" ht="15" customHeight="1" x14ac:dyDescent="0.25">
      <c r="A39" s="254"/>
      <c r="B39" s="375" t="s">
        <v>47</v>
      </c>
      <c r="C39" s="357"/>
      <c r="D39" s="424"/>
      <c r="E39" s="345">
        <v>101.58</v>
      </c>
      <c r="F39" s="345">
        <f>SUM(F37,F33,F25,F21,F13)</f>
        <v>67.62</v>
      </c>
      <c r="G39" s="345">
        <v>348.67</v>
      </c>
      <c r="H39" s="346">
        <v>2890</v>
      </c>
      <c r="I39" s="347">
        <f>I37+I33+I25+I21+I13</f>
        <v>79.522999999999996</v>
      </c>
      <c r="J39" s="107"/>
      <c r="K39" s="107"/>
      <c r="L39" s="107"/>
      <c r="M39" s="98" t="e">
        <f>SUM(M37,M33,M25,M21,M13)</f>
        <v>#DIV/0!</v>
      </c>
      <c r="N39" s="98" t="e">
        <f>SUM(N37,N33,N25,N21,N13)</f>
        <v>#DIV/0!</v>
      </c>
      <c r="O39" s="98" t="e">
        <f>SUM(O37,O33,O25,O21,O13)</f>
        <v>#DIV/0!</v>
      </c>
      <c r="P39" s="99">
        <v>1618</v>
      </c>
      <c r="Q39" s="107">
        <f>Q37+Q33+Q25+Q21+Q13</f>
        <v>29.97</v>
      </c>
    </row>
  </sheetData>
  <mergeCells count="11">
    <mergeCell ref="A34:K34"/>
    <mergeCell ref="A22:B22"/>
    <mergeCell ref="A26:K26"/>
    <mergeCell ref="A11:B11"/>
    <mergeCell ref="A14:B14"/>
    <mergeCell ref="E1:I1"/>
    <mergeCell ref="M1:Q1"/>
    <mergeCell ref="A2:A3"/>
    <mergeCell ref="J2:J3"/>
    <mergeCell ref="A4:B4"/>
    <mergeCell ref="J4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zoomScale="90" zoomScaleNormal="90" workbookViewId="0">
      <selection activeCell="K25" sqref="K25"/>
    </sheetView>
  </sheetViews>
  <sheetFormatPr defaultRowHeight="15" x14ac:dyDescent="0.25"/>
  <cols>
    <col min="1" max="1" width="0.140625" customWidth="1"/>
    <col min="2" max="2" width="20.42578125" hidden="1" customWidth="1"/>
    <col min="3" max="3" width="8.28515625" hidden="1" customWidth="1"/>
    <col min="4" max="4" width="13.28515625" hidden="1" customWidth="1"/>
    <col min="5" max="5" width="6.28515625" hidden="1" customWidth="1"/>
    <col min="6" max="6" width="7.140625" hidden="1" customWidth="1"/>
    <col min="7" max="7" width="7.85546875" hidden="1" customWidth="1"/>
    <col min="8" max="8" width="8.42578125" hidden="1" customWidth="1"/>
    <col min="9" max="9" width="11.85546875" hidden="1" customWidth="1"/>
    <col min="10" max="10" width="11.7109375" customWidth="1"/>
    <col min="11" max="11" width="30.7109375" customWidth="1"/>
    <col min="12" max="14" width="8.7109375" customWidth="1"/>
    <col min="15" max="15" width="10.28515625" customWidth="1"/>
    <col min="16" max="17" width="8.7109375" customWidth="1"/>
  </cols>
  <sheetData>
    <row r="1" spans="1:20" ht="28.5" customHeight="1" x14ac:dyDescent="0.25">
      <c r="A1" s="234" t="s">
        <v>0</v>
      </c>
      <c r="B1" s="11"/>
      <c r="C1" s="121" t="s">
        <v>114</v>
      </c>
      <c r="D1" s="122" t="s">
        <v>115</v>
      </c>
      <c r="E1" s="755" t="s">
        <v>115</v>
      </c>
      <c r="F1" s="756"/>
      <c r="G1" s="756"/>
      <c r="H1" s="756"/>
      <c r="I1" s="757"/>
      <c r="J1" s="234" t="s">
        <v>0</v>
      </c>
      <c r="K1" s="11"/>
      <c r="L1" s="121" t="s">
        <v>184</v>
      </c>
      <c r="M1" s="655" t="s">
        <v>115</v>
      </c>
      <c r="N1" s="656"/>
      <c r="O1" s="656"/>
      <c r="P1" s="656"/>
      <c r="Q1" s="657"/>
    </row>
    <row r="2" spans="1:20" ht="36.950000000000003" customHeight="1" x14ac:dyDescent="0.25">
      <c r="A2" s="752" t="s">
        <v>23</v>
      </c>
      <c r="B2" s="9" t="s">
        <v>1</v>
      </c>
      <c r="C2" s="10" t="s">
        <v>27</v>
      </c>
      <c r="D2" s="10" t="s">
        <v>27</v>
      </c>
      <c r="E2" s="229" t="s">
        <v>28</v>
      </c>
      <c r="F2" s="229" t="s">
        <v>29</v>
      </c>
      <c r="G2" s="229" t="s">
        <v>30</v>
      </c>
      <c r="H2" s="229" t="s">
        <v>31</v>
      </c>
      <c r="I2" s="230" t="s">
        <v>32</v>
      </c>
      <c r="J2" s="752" t="s">
        <v>23</v>
      </c>
      <c r="K2" s="9" t="s">
        <v>1</v>
      </c>
      <c r="L2" s="10" t="s">
        <v>27</v>
      </c>
      <c r="M2" s="229" t="s">
        <v>28</v>
      </c>
      <c r="N2" s="229" t="s">
        <v>29</v>
      </c>
      <c r="O2" s="229" t="s">
        <v>30</v>
      </c>
      <c r="P2" s="229" t="s">
        <v>31</v>
      </c>
      <c r="Q2" s="230" t="s">
        <v>32</v>
      </c>
    </row>
    <row r="3" spans="1:20" ht="13.5" customHeight="1" x14ac:dyDescent="0.25">
      <c r="A3" s="752"/>
      <c r="B3" s="8" t="s">
        <v>48</v>
      </c>
      <c r="C3" s="290"/>
      <c r="D3" s="11"/>
      <c r="E3" s="12"/>
      <c r="F3" s="12"/>
      <c r="G3" s="12"/>
      <c r="H3" s="12"/>
      <c r="I3" s="13"/>
      <c r="J3" s="752"/>
      <c r="K3" s="8" t="s">
        <v>570</v>
      </c>
      <c r="L3" s="290"/>
      <c r="M3" s="12"/>
      <c r="N3" s="12"/>
      <c r="O3" s="12"/>
      <c r="P3" s="12"/>
      <c r="Q3" s="13"/>
    </row>
    <row r="4" spans="1:20" ht="16.5" x14ac:dyDescent="0.25">
      <c r="A4" s="716" t="s">
        <v>3</v>
      </c>
      <c r="B4" s="717"/>
      <c r="C4" s="451"/>
      <c r="D4" s="12"/>
      <c r="E4" s="182"/>
      <c r="F4" s="182"/>
      <c r="G4" s="182"/>
      <c r="H4" s="182"/>
      <c r="I4" s="182"/>
      <c r="J4" s="720" t="s">
        <v>3</v>
      </c>
      <c r="K4" s="723"/>
      <c r="L4" s="182"/>
      <c r="M4" s="182"/>
      <c r="N4" s="182"/>
      <c r="O4" s="182"/>
      <c r="P4" s="182"/>
      <c r="Q4" s="182"/>
    </row>
    <row r="5" spans="1:20" ht="21.95" customHeight="1" x14ac:dyDescent="0.25">
      <c r="A5" s="448" t="s">
        <v>138</v>
      </c>
      <c r="B5" s="14" t="s">
        <v>37</v>
      </c>
      <c r="C5" s="15">
        <v>50</v>
      </c>
      <c r="D5" s="15">
        <v>120</v>
      </c>
      <c r="E5" s="55">
        <v>0.66</v>
      </c>
      <c r="F5" s="55">
        <v>0.12</v>
      </c>
      <c r="G5" s="55">
        <v>2.2799999999999998</v>
      </c>
      <c r="H5" s="55">
        <v>14.4</v>
      </c>
      <c r="I5" s="55">
        <v>0.15</v>
      </c>
      <c r="J5" s="540" t="s">
        <v>210</v>
      </c>
      <c r="K5" s="575" t="s">
        <v>529</v>
      </c>
      <c r="L5" s="542">
        <v>30</v>
      </c>
      <c r="M5" s="528">
        <v>0.1</v>
      </c>
      <c r="N5" s="528">
        <v>0</v>
      </c>
      <c r="O5" s="528">
        <v>17.8</v>
      </c>
      <c r="P5" s="528">
        <v>71.8</v>
      </c>
      <c r="Q5" s="528">
        <v>0</v>
      </c>
    </row>
    <row r="6" spans="1:20" ht="21.95" customHeight="1" thickBot="1" x14ac:dyDescent="0.3">
      <c r="A6" s="448"/>
      <c r="B6" s="86"/>
      <c r="C6" s="15"/>
      <c r="D6" s="15"/>
      <c r="E6" s="55"/>
      <c r="F6" s="55"/>
      <c r="G6" s="55"/>
      <c r="H6" s="55"/>
      <c r="I6" s="55"/>
      <c r="J6" s="582" t="s">
        <v>368</v>
      </c>
      <c r="K6" s="535" t="s">
        <v>93</v>
      </c>
      <c r="L6" s="492">
        <v>45</v>
      </c>
      <c r="M6" s="536">
        <v>6.7</v>
      </c>
      <c r="N6" s="536">
        <v>9.5</v>
      </c>
      <c r="O6" s="536">
        <v>9.9</v>
      </c>
      <c r="P6" s="536">
        <v>153</v>
      </c>
      <c r="Q6" s="524">
        <v>0.1</v>
      </c>
    </row>
    <row r="7" spans="1:20" ht="21.95" customHeight="1" x14ac:dyDescent="0.25">
      <c r="A7" s="585" t="s">
        <v>269</v>
      </c>
      <c r="B7" s="86" t="s">
        <v>21</v>
      </c>
      <c r="C7" s="10">
        <v>120</v>
      </c>
      <c r="D7" s="249">
        <v>120</v>
      </c>
      <c r="E7" s="18">
        <v>13.6</v>
      </c>
      <c r="F7" s="18">
        <v>13.5</v>
      </c>
      <c r="G7" s="18">
        <v>4.0999999999999996</v>
      </c>
      <c r="H7" s="18">
        <v>192</v>
      </c>
      <c r="I7" s="18">
        <v>2.2999999999999998</v>
      </c>
      <c r="J7" s="644" t="s">
        <v>319</v>
      </c>
      <c r="K7" s="548" t="s">
        <v>222</v>
      </c>
      <c r="L7" s="542">
        <v>200</v>
      </c>
      <c r="M7" s="501">
        <v>7.6</v>
      </c>
      <c r="N7" s="501">
        <v>10.7</v>
      </c>
      <c r="O7" s="501">
        <v>52</v>
      </c>
      <c r="P7" s="501">
        <v>234.5</v>
      </c>
      <c r="Q7" s="501">
        <v>0.4</v>
      </c>
      <c r="T7" s="457"/>
    </row>
    <row r="8" spans="1:20" ht="24" customHeight="1" x14ac:dyDescent="0.25">
      <c r="A8" s="589" t="s">
        <v>299</v>
      </c>
      <c r="B8" s="51" t="s">
        <v>22</v>
      </c>
      <c r="C8" s="15">
        <v>200</v>
      </c>
      <c r="D8" s="15">
        <v>200</v>
      </c>
      <c r="E8" s="18">
        <v>3.8</v>
      </c>
      <c r="F8" s="18">
        <v>3.5</v>
      </c>
      <c r="G8" s="18">
        <v>11.1</v>
      </c>
      <c r="H8" s="18">
        <v>90.8</v>
      </c>
      <c r="I8" s="18">
        <v>0.3</v>
      </c>
      <c r="J8" s="582" t="s">
        <v>511</v>
      </c>
      <c r="K8" s="575" t="s">
        <v>482</v>
      </c>
      <c r="L8" s="542">
        <v>200</v>
      </c>
      <c r="M8" s="528">
        <v>0.3</v>
      </c>
      <c r="N8" s="528">
        <v>0</v>
      </c>
      <c r="O8" s="528">
        <v>6.7</v>
      </c>
      <c r="P8" s="528">
        <v>27.6</v>
      </c>
      <c r="Q8" s="528">
        <v>0.7</v>
      </c>
    </row>
    <row r="9" spans="1:20" ht="24" customHeight="1" x14ac:dyDescent="0.25">
      <c r="A9" s="449"/>
      <c r="B9" s="23"/>
      <c r="C9" s="18"/>
      <c r="D9" s="18"/>
      <c r="E9" s="55"/>
      <c r="F9" s="55"/>
      <c r="G9" s="55"/>
      <c r="H9" s="55"/>
      <c r="I9" s="55"/>
      <c r="J9" s="620" t="s">
        <v>516</v>
      </c>
      <c r="K9" s="490" t="s">
        <v>4</v>
      </c>
      <c r="L9" s="500">
        <v>20</v>
      </c>
      <c r="M9" s="501">
        <v>0.92</v>
      </c>
      <c r="N9" s="501">
        <v>0.24</v>
      </c>
      <c r="O9" s="501">
        <v>6.68</v>
      </c>
      <c r="P9" s="501">
        <v>34.799999999999997</v>
      </c>
      <c r="Q9" s="504">
        <v>0</v>
      </c>
    </row>
    <row r="10" spans="1:20" ht="24" customHeight="1" x14ac:dyDescent="0.25">
      <c r="A10" s="54" t="s">
        <v>24</v>
      </c>
      <c r="B10" s="14" t="s">
        <v>10</v>
      </c>
      <c r="C10" s="10">
        <v>20</v>
      </c>
      <c r="D10" s="15">
        <v>20</v>
      </c>
      <c r="E10" s="55">
        <v>3.04</v>
      </c>
      <c r="F10" s="55">
        <f>0.8*D10/100</f>
        <v>0.16</v>
      </c>
      <c r="G10" s="55">
        <v>19.68</v>
      </c>
      <c r="H10" s="55">
        <f>235*D10/100</f>
        <v>47</v>
      </c>
      <c r="I10" s="55">
        <v>0</v>
      </c>
      <c r="J10" s="620" t="s">
        <v>515</v>
      </c>
      <c r="K10" s="490" t="s">
        <v>10</v>
      </c>
      <c r="L10" s="500">
        <v>20</v>
      </c>
      <c r="M10" s="501">
        <f>E10*C10/D10</f>
        <v>3.04</v>
      </c>
      <c r="N10" s="501">
        <f>F10*C10/D10</f>
        <v>0.16</v>
      </c>
      <c r="O10" s="501">
        <f>G10*C10/D10</f>
        <v>19.68</v>
      </c>
      <c r="P10" s="501">
        <f>H10*C10/D10</f>
        <v>47</v>
      </c>
      <c r="Q10" s="501">
        <v>0</v>
      </c>
    </row>
    <row r="11" spans="1:20" ht="15" customHeight="1" x14ac:dyDescent="0.25">
      <c r="A11" s="79"/>
      <c r="B11" s="69" t="s">
        <v>26</v>
      </c>
      <c r="C11" s="81"/>
      <c r="D11" s="237"/>
      <c r="E11" s="185">
        <f>SUM(E5:E10)</f>
        <v>21.099999999999998</v>
      </c>
      <c r="F11" s="185">
        <f>SUM(F5:F10)</f>
        <v>17.279999999999998</v>
      </c>
      <c r="G11" s="185">
        <f>SUM(G5:G10)</f>
        <v>37.159999999999997</v>
      </c>
      <c r="H11" s="188">
        <v>537.4</v>
      </c>
      <c r="I11" s="185">
        <f>SUM(I5:I10)</f>
        <v>2.7499999999999996</v>
      </c>
      <c r="J11" s="185"/>
      <c r="K11" s="355" t="s">
        <v>26</v>
      </c>
      <c r="L11" s="185"/>
      <c r="M11" s="178">
        <f>SUM(M5:M10)</f>
        <v>18.66</v>
      </c>
      <c r="N11" s="178">
        <f>SUM(N5:N10)</f>
        <v>20.599999999999998</v>
      </c>
      <c r="O11" s="178">
        <f>SUM(O5:O10)</f>
        <v>112.76000000000002</v>
      </c>
      <c r="P11" s="179">
        <v>568</v>
      </c>
      <c r="Q11" s="178">
        <f>SUM(Q5:Q10)</f>
        <v>1.2</v>
      </c>
    </row>
    <row r="12" spans="1:20" ht="15" customHeight="1" x14ac:dyDescent="0.25">
      <c r="A12" s="725" t="s">
        <v>20</v>
      </c>
      <c r="B12" s="759"/>
      <c r="C12" s="454"/>
      <c r="D12" s="217"/>
      <c r="E12" s="231"/>
      <c r="F12" s="231"/>
      <c r="G12" s="231"/>
      <c r="H12" s="232"/>
      <c r="I12" s="206"/>
      <c r="J12" s="651" t="s">
        <v>406</v>
      </c>
      <c r="K12" s="652"/>
      <c r="L12" s="282"/>
      <c r="M12" s="39"/>
      <c r="N12" s="39"/>
      <c r="O12" s="39"/>
      <c r="P12" s="39"/>
      <c r="Q12" s="267"/>
    </row>
    <row r="13" spans="1:20" ht="20.100000000000001" customHeight="1" x14ac:dyDescent="0.25">
      <c r="A13" s="329"/>
      <c r="B13" s="426"/>
      <c r="C13" s="426"/>
      <c r="D13" s="224"/>
      <c r="E13" s="225"/>
      <c r="F13" s="225"/>
      <c r="G13" s="225"/>
      <c r="H13" s="427"/>
      <c r="I13" s="428"/>
      <c r="J13" s="509" t="s">
        <v>402</v>
      </c>
      <c r="K13" s="510" t="s">
        <v>492</v>
      </c>
      <c r="L13" s="492">
        <v>200</v>
      </c>
      <c r="M13" s="512">
        <v>0.5</v>
      </c>
      <c r="N13" s="512">
        <v>0.1</v>
      </c>
      <c r="O13" s="512">
        <v>10.1</v>
      </c>
      <c r="P13" s="512">
        <v>46</v>
      </c>
      <c r="Q13" s="513">
        <v>2</v>
      </c>
    </row>
    <row r="14" spans="1:20" ht="15.75" x14ac:dyDescent="0.25">
      <c r="A14" s="329"/>
      <c r="B14" s="426"/>
      <c r="C14" s="426"/>
      <c r="D14" s="224"/>
      <c r="E14" s="225"/>
      <c r="F14" s="225"/>
      <c r="G14" s="225"/>
      <c r="H14" s="427"/>
      <c r="I14" s="428"/>
      <c r="J14" s="459"/>
      <c r="K14" s="431" t="s">
        <v>26</v>
      </c>
      <c r="L14" s="432"/>
      <c r="M14" s="433">
        <f>SUM(M13:M13)</f>
        <v>0.5</v>
      </c>
      <c r="N14" s="433">
        <f>SUM(N13:N13)</f>
        <v>0.1</v>
      </c>
      <c r="O14" s="433">
        <f>SUM(O13:O13)</f>
        <v>10.1</v>
      </c>
      <c r="P14" s="433">
        <f>SUM(P13:P13)</f>
        <v>46</v>
      </c>
      <c r="Q14" s="434">
        <f>SUM(Q13:Q13)</f>
        <v>2</v>
      </c>
    </row>
    <row r="15" spans="1:20" ht="15" customHeight="1" x14ac:dyDescent="0.25">
      <c r="A15" s="329"/>
      <c r="B15" s="426"/>
      <c r="C15" s="426"/>
      <c r="D15" s="224"/>
      <c r="E15" s="225"/>
      <c r="F15" s="225"/>
      <c r="G15" s="225"/>
      <c r="H15" s="427"/>
      <c r="I15" s="428"/>
      <c r="J15" s="741" t="s">
        <v>20</v>
      </c>
      <c r="K15" s="743"/>
      <c r="L15" s="332"/>
      <c r="M15" s="429"/>
      <c r="N15" s="429"/>
      <c r="O15" s="429"/>
      <c r="P15" s="429"/>
      <c r="Q15" s="430"/>
    </row>
    <row r="16" spans="1:20" ht="21.95" customHeight="1" x14ac:dyDescent="0.25">
      <c r="A16" s="589" t="s">
        <v>300</v>
      </c>
      <c r="B16" s="57" t="s">
        <v>301</v>
      </c>
      <c r="C16" s="60">
        <v>60</v>
      </c>
      <c r="D16" s="58">
        <v>120</v>
      </c>
      <c r="E16" s="455">
        <v>0.66</v>
      </c>
      <c r="F16" s="455">
        <v>6.06</v>
      </c>
      <c r="G16" s="455">
        <v>6.36</v>
      </c>
      <c r="H16" s="455">
        <v>82.8</v>
      </c>
      <c r="I16" s="455">
        <v>9.24</v>
      </c>
      <c r="J16" s="584" t="s">
        <v>337</v>
      </c>
      <c r="K16" s="575" t="s">
        <v>392</v>
      </c>
      <c r="L16" s="542">
        <v>100</v>
      </c>
      <c r="M16" s="559">
        <v>1.1000000000000001</v>
      </c>
      <c r="N16" s="559">
        <v>10.1</v>
      </c>
      <c r="O16" s="559">
        <v>10.6</v>
      </c>
      <c r="P16" s="559">
        <v>118</v>
      </c>
      <c r="Q16" s="559">
        <v>15.4</v>
      </c>
    </row>
    <row r="17" spans="1:18" ht="24" customHeight="1" x14ac:dyDescent="0.25">
      <c r="A17" s="585" t="s">
        <v>251</v>
      </c>
      <c r="B17" s="14" t="s">
        <v>17</v>
      </c>
      <c r="C17" s="24">
        <v>200</v>
      </c>
      <c r="D17" s="15">
        <v>300</v>
      </c>
      <c r="E17" s="55">
        <v>1.4</v>
      </c>
      <c r="F17" s="55">
        <v>3.98</v>
      </c>
      <c r="G17" s="55">
        <v>6.22</v>
      </c>
      <c r="H17" s="55">
        <v>66.400000000000006</v>
      </c>
      <c r="I17" s="55">
        <v>14.78</v>
      </c>
      <c r="J17" s="582" t="s">
        <v>251</v>
      </c>
      <c r="K17" s="490" t="s">
        <v>17</v>
      </c>
      <c r="L17" s="492">
        <v>250</v>
      </c>
      <c r="M17" s="501">
        <v>1.75</v>
      </c>
      <c r="N17" s="501">
        <v>4.97</v>
      </c>
      <c r="O17" s="501">
        <v>7.77</v>
      </c>
      <c r="P17" s="501">
        <v>83</v>
      </c>
      <c r="Q17" s="501">
        <v>18.47</v>
      </c>
      <c r="R17" s="25"/>
    </row>
    <row r="18" spans="1:18" ht="21.95" customHeight="1" x14ac:dyDescent="0.25">
      <c r="A18" s="585" t="s">
        <v>302</v>
      </c>
      <c r="B18" s="14" t="s">
        <v>303</v>
      </c>
      <c r="C18" s="10">
        <v>80</v>
      </c>
      <c r="D18" s="10" t="s">
        <v>142</v>
      </c>
      <c r="E18" s="55">
        <v>23.31</v>
      </c>
      <c r="F18" s="55">
        <v>14.51</v>
      </c>
      <c r="G18" s="55">
        <v>2.4</v>
      </c>
      <c r="H18" s="55">
        <v>233</v>
      </c>
      <c r="I18" s="55">
        <v>0</v>
      </c>
      <c r="J18" s="582" t="s">
        <v>437</v>
      </c>
      <c r="K18" s="490" t="s">
        <v>424</v>
      </c>
      <c r="L18" s="500">
        <v>100</v>
      </c>
      <c r="M18" s="501">
        <v>24.3</v>
      </c>
      <c r="N18" s="501">
        <v>13.4</v>
      </c>
      <c r="O18" s="501">
        <v>4.0999999999999996</v>
      </c>
      <c r="P18" s="501">
        <v>214</v>
      </c>
      <c r="Q18" s="501">
        <v>1.8</v>
      </c>
    </row>
    <row r="19" spans="1:18" ht="21.95" customHeight="1" x14ac:dyDescent="0.25">
      <c r="A19" s="585" t="s">
        <v>304</v>
      </c>
      <c r="B19" s="14" t="s">
        <v>139</v>
      </c>
      <c r="C19" s="15">
        <v>150</v>
      </c>
      <c r="D19" s="24">
        <v>180</v>
      </c>
      <c r="E19" s="55">
        <v>3.15</v>
      </c>
      <c r="F19" s="55">
        <v>6.6</v>
      </c>
      <c r="G19" s="55">
        <v>16.350000000000001</v>
      </c>
      <c r="H19" s="55">
        <v>138</v>
      </c>
      <c r="I19" s="55">
        <v>5.0999999999999996</v>
      </c>
      <c r="J19" s="582" t="s">
        <v>304</v>
      </c>
      <c r="K19" s="527" t="s">
        <v>139</v>
      </c>
      <c r="L19" s="506">
        <v>200</v>
      </c>
      <c r="M19" s="501">
        <v>6.3</v>
      </c>
      <c r="N19" s="501">
        <v>13.2</v>
      </c>
      <c r="O19" s="501">
        <v>32.700000000000003</v>
      </c>
      <c r="P19" s="504">
        <v>246</v>
      </c>
      <c r="Q19" s="501">
        <v>10.199999999999999</v>
      </c>
    </row>
    <row r="20" spans="1:18" ht="21.95" customHeight="1" x14ac:dyDescent="0.25">
      <c r="A20" s="588" t="s">
        <v>217</v>
      </c>
      <c r="B20" s="2" t="s">
        <v>136</v>
      </c>
      <c r="C20" s="5">
        <v>200</v>
      </c>
      <c r="D20" s="5">
        <v>200</v>
      </c>
      <c r="E20" s="82">
        <v>0.8</v>
      </c>
      <c r="F20" s="82">
        <v>0</v>
      </c>
      <c r="G20" s="82">
        <v>28.5</v>
      </c>
      <c r="H20" s="82">
        <v>117</v>
      </c>
      <c r="I20" s="82">
        <v>0</v>
      </c>
      <c r="J20" s="586" t="s">
        <v>550</v>
      </c>
      <c r="K20" s="571" t="s">
        <v>136</v>
      </c>
      <c r="L20" s="506">
        <v>200</v>
      </c>
      <c r="M20" s="504">
        <v>0.8</v>
      </c>
      <c r="N20" s="504">
        <v>0</v>
      </c>
      <c r="O20" s="504">
        <v>28.5</v>
      </c>
      <c r="P20" s="504">
        <v>117</v>
      </c>
      <c r="Q20" s="504">
        <v>0</v>
      </c>
    </row>
    <row r="21" spans="1:18" ht="24" customHeight="1" x14ac:dyDescent="0.25">
      <c r="A21" s="197" t="s">
        <v>33</v>
      </c>
      <c r="B21" s="14" t="s">
        <v>10</v>
      </c>
      <c r="C21" s="15">
        <v>60</v>
      </c>
      <c r="D21" s="15">
        <v>70</v>
      </c>
      <c r="E21" s="55">
        <v>4.4800000000000004</v>
      </c>
      <c r="F21" s="55">
        <v>0.64</v>
      </c>
      <c r="G21" s="55">
        <v>31.36</v>
      </c>
      <c r="H21" s="55">
        <v>188</v>
      </c>
      <c r="I21" s="55">
        <v>0</v>
      </c>
      <c r="J21" s="620" t="s">
        <v>515</v>
      </c>
      <c r="K21" s="490" t="s">
        <v>10</v>
      </c>
      <c r="L21" s="542">
        <v>80</v>
      </c>
      <c r="M21" s="501">
        <v>4.4800000000000004</v>
      </c>
      <c r="N21" s="501">
        <v>0.64</v>
      </c>
      <c r="O21" s="501">
        <v>31.36</v>
      </c>
      <c r="P21" s="501">
        <v>188</v>
      </c>
      <c r="Q21" s="501">
        <v>0</v>
      </c>
    </row>
    <row r="22" spans="1:18" ht="24" customHeight="1" x14ac:dyDescent="0.25">
      <c r="A22" s="197" t="s">
        <v>34</v>
      </c>
      <c r="B22" s="14" t="s">
        <v>4</v>
      </c>
      <c r="C22" s="10">
        <v>40</v>
      </c>
      <c r="D22" s="15">
        <v>40</v>
      </c>
      <c r="E22" s="55">
        <f>4.6*D22/100</f>
        <v>1.84</v>
      </c>
      <c r="F22" s="55">
        <f>1.2*D22/100</f>
        <v>0.48</v>
      </c>
      <c r="G22" s="55">
        <f>33.4*D22/100</f>
        <v>13.36</v>
      </c>
      <c r="H22" s="55">
        <f>174*D22/100</f>
        <v>69.599999999999994</v>
      </c>
      <c r="I22" s="55">
        <v>0</v>
      </c>
      <c r="J22" s="620" t="s">
        <v>516</v>
      </c>
      <c r="K22" s="490" t="s">
        <v>4</v>
      </c>
      <c r="L22" s="500">
        <v>40</v>
      </c>
      <c r="M22" s="501">
        <f>4.6*L22/100</f>
        <v>1.84</v>
      </c>
      <c r="N22" s="501">
        <f>1.2*L22/100</f>
        <v>0.48</v>
      </c>
      <c r="O22" s="501">
        <f>33.4*L22/100</f>
        <v>13.36</v>
      </c>
      <c r="P22" s="501">
        <v>46.5</v>
      </c>
      <c r="Q22" s="501">
        <v>0</v>
      </c>
    </row>
    <row r="23" spans="1:18" ht="15" customHeight="1" x14ac:dyDescent="0.25">
      <c r="A23" s="79"/>
      <c r="B23" s="69" t="s">
        <v>26</v>
      </c>
      <c r="C23" s="78"/>
      <c r="D23" s="202"/>
      <c r="E23" s="185">
        <f t="shared" ref="E23:Q23" si="0">SUM(E16:E22)</f>
        <v>35.64</v>
      </c>
      <c r="F23" s="185">
        <f t="shared" si="0"/>
        <v>32.269999999999996</v>
      </c>
      <c r="G23" s="185">
        <f t="shared" si="0"/>
        <v>104.55</v>
      </c>
      <c r="H23" s="188">
        <f t="shared" si="0"/>
        <v>894.80000000000007</v>
      </c>
      <c r="I23" s="185">
        <f t="shared" si="0"/>
        <v>29.119999999999997</v>
      </c>
      <c r="J23" s="55"/>
      <c r="K23" s="431" t="s">
        <v>26</v>
      </c>
      <c r="L23" s="185"/>
      <c r="M23" s="178">
        <f t="shared" si="0"/>
        <v>40.570000000000007</v>
      </c>
      <c r="N23" s="178">
        <f t="shared" si="0"/>
        <v>42.79</v>
      </c>
      <c r="O23" s="178">
        <f t="shared" si="0"/>
        <v>128.38999999999999</v>
      </c>
      <c r="P23" s="179">
        <f t="shared" si="0"/>
        <v>1012.5</v>
      </c>
      <c r="Q23" s="178">
        <f t="shared" si="0"/>
        <v>45.86999999999999</v>
      </c>
    </row>
    <row r="24" spans="1:18" ht="16.5" x14ac:dyDescent="0.25">
      <c r="A24" s="716" t="s">
        <v>6</v>
      </c>
      <c r="B24" s="707"/>
      <c r="C24" s="450"/>
      <c r="D24" s="12"/>
      <c r="E24" s="209"/>
      <c r="F24" s="209"/>
      <c r="G24" s="209"/>
      <c r="H24" s="209"/>
      <c r="I24" s="209"/>
      <c r="J24" s="751" t="s">
        <v>6</v>
      </c>
      <c r="K24" s="758"/>
      <c r="L24" s="209"/>
      <c r="M24" s="209"/>
      <c r="N24" s="209"/>
      <c r="O24" s="209"/>
      <c r="P24" s="209"/>
      <c r="Q24" s="209"/>
    </row>
    <row r="25" spans="1:18" ht="24" customHeight="1" x14ac:dyDescent="0.25">
      <c r="A25" s="255" t="s">
        <v>143</v>
      </c>
      <c r="B25" s="86" t="s">
        <v>306</v>
      </c>
      <c r="C25" s="15" t="s">
        <v>305</v>
      </c>
      <c r="D25" s="15" t="s">
        <v>137</v>
      </c>
      <c r="E25" s="55">
        <v>26.86</v>
      </c>
      <c r="F25" s="55">
        <v>21.18</v>
      </c>
      <c r="G25" s="55">
        <v>54</v>
      </c>
      <c r="H25" s="55">
        <v>514.04999999999995</v>
      </c>
      <c r="I25" s="55">
        <v>0.62</v>
      </c>
      <c r="J25" s="582" t="s">
        <v>439</v>
      </c>
      <c r="K25" s="548" t="s">
        <v>438</v>
      </c>
      <c r="L25" s="645" t="s">
        <v>489</v>
      </c>
      <c r="M25" s="501">
        <v>8.6</v>
      </c>
      <c r="N25" s="501">
        <v>8.4</v>
      </c>
      <c r="O25" s="501">
        <v>37.700000000000003</v>
      </c>
      <c r="P25" s="501">
        <v>261</v>
      </c>
      <c r="Q25" s="528">
        <v>0.1</v>
      </c>
    </row>
    <row r="26" spans="1:18" ht="21.95" customHeight="1" x14ac:dyDescent="0.25">
      <c r="A26" s="132"/>
      <c r="B26" s="85"/>
      <c r="C26" s="24"/>
      <c r="D26" s="24"/>
      <c r="E26" s="55"/>
      <c r="F26" s="55"/>
      <c r="G26" s="55"/>
      <c r="H26" s="55"/>
      <c r="I26" s="55"/>
      <c r="J26" s="582" t="s">
        <v>440</v>
      </c>
      <c r="K26" s="490" t="s">
        <v>307</v>
      </c>
      <c r="L26" s="542">
        <v>200</v>
      </c>
      <c r="M26" s="528">
        <v>0.36</v>
      </c>
      <c r="N26" s="528">
        <v>0.09</v>
      </c>
      <c r="O26" s="528">
        <v>30</v>
      </c>
      <c r="P26" s="528">
        <v>122</v>
      </c>
      <c r="Q26" s="528">
        <v>18.399999999999999</v>
      </c>
    </row>
    <row r="27" spans="1:18" ht="15" customHeight="1" x14ac:dyDescent="0.25">
      <c r="A27" s="79"/>
      <c r="B27" s="69" t="s">
        <v>26</v>
      </c>
      <c r="C27" s="78"/>
      <c r="D27" s="202"/>
      <c r="E27" s="185" t="e">
        <f>SUM(#REF!)</f>
        <v>#REF!</v>
      </c>
      <c r="F27" s="185" t="e">
        <f>SUM(#REF!)</f>
        <v>#REF!</v>
      </c>
      <c r="G27" s="185" t="e">
        <f>SUM(#REF!)</f>
        <v>#REF!</v>
      </c>
      <c r="H27" s="188">
        <f>SUM(H25:H26)</f>
        <v>514.04999999999995</v>
      </c>
      <c r="I27" s="185" t="e">
        <f>SUM(#REF!)</f>
        <v>#REF!</v>
      </c>
      <c r="J27" s="55"/>
      <c r="K27" s="431" t="s">
        <v>26</v>
      </c>
      <c r="L27" s="185"/>
      <c r="M27" s="178">
        <f>SUM(M25:M26)</f>
        <v>8.9599999999999991</v>
      </c>
      <c r="N27" s="178">
        <f>SUM(N25:N26)</f>
        <v>8.49</v>
      </c>
      <c r="O27" s="178">
        <f>SUM(O25:O26)</f>
        <v>67.7</v>
      </c>
      <c r="P27" s="179">
        <f>SUM(P25:P26)</f>
        <v>383</v>
      </c>
      <c r="Q27" s="178">
        <f>SUM(Q25:Q26)</f>
        <v>18.5</v>
      </c>
    </row>
    <row r="28" spans="1:18" ht="15" customHeight="1" x14ac:dyDescent="0.25">
      <c r="A28" s="716"/>
      <c r="B28" s="707"/>
      <c r="C28" s="450"/>
      <c r="D28" s="216"/>
      <c r="E28" s="209"/>
      <c r="F28" s="209"/>
      <c r="G28" s="209"/>
      <c r="H28" s="209"/>
      <c r="I28" s="209"/>
      <c r="J28" s="708" t="s">
        <v>7</v>
      </c>
      <c r="K28" s="709"/>
      <c r="L28" s="209"/>
      <c r="M28" s="209"/>
      <c r="N28" s="209"/>
      <c r="O28" s="209"/>
      <c r="P28" s="209"/>
      <c r="Q28" s="209"/>
    </row>
    <row r="29" spans="1:18" ht="24" customHeight="1" x14ac:dyDescent="0.25">
      <c r="A29" s="585"/>
      <c r="B29" s="14"/>
      <c r="C29" s="15"/>
      <c r="D29" s="15"/>
      <c r="E29" s="55"/>
      <c r="F29" s="55"/>
      <c r="G29" s="55"/>
      <c r="H29" s="55"/>
      <c r="I29" s="55"/>
      <c r="J29" s="583" t="s">
        <v>361</v>
      </c>
      <c r="K29" s="624" t="s">
        <v>92</v>
      </c>
      <c r="L29" s="498">
        <v>100</v>
      </c>
      <c r="M29" s="559">
        <v>1</v>
      </c>
      <c r="N29" s="559">
        <v>10.1</v>
      </c>
      <c r="O29" s="559">
        <v>3.4</v>
      </c>
      <c r="P29" s="559">
        <v>89</v>
      </c>
      <c r="Q29" s="559">
        <v>42.6</v>
      </c>
    </row>
    <row r="30" spans="1:18" ht="21.95" customHeight="1" x14ac:dyDescent="0.25">
      <c r="A30" s="587"/>
      <c r="B30" s="17"/>
      <c r="C30" s="43"/>
      <c r="D30" s="453"/>
      <c r="E30" s="55"/>
      <c r="F30" s="55"/>
      <c r="G30" s="55"/>
      <c r="H30" s="55"/>
      <c r="I30" s="55"/>
      <c r="J30" s="505" t="s">
        <v>442</v>
      </c>
      <c r="K30" s="575" t="s">
        <v>373</v>
      </c>
      <c r="L30" s="542">
        <v>300</v>
      </c>
      <c r="M30" s="528">
        <v>16.7</v>
      </c>
      <c r="N30" s="528">
        <v>11.9</v>
      </c>
      <c r="O30" s="528">
        <v>17.5</v>
      </c>
      <c r="P30" s="528">
        <v>175</v>
      </c>
      <c r="Q30" s="528">
        <v>2.2000000000000002</v>
      </c>
    </row>
    <row r="31" spans="1:18" ht="21.95" customHeight="1" x14ac:dyDescent="0.25">
      <c r="A31" s="585"/>
      <c r="B31" s="93"/>
      <c r="C31" s="15"/>
      <c r="D31" s="15"/>
      <c r="E31" s="55"/>
      <c r="F31" s="55"/>
      <c r="G31" s="55"/>
      <c r="H31" s="55"/>
      <c r="I31" s="55"/>
      <c r="J31" s="582" t="s">
        <v>339</v>
      </c>
      <c r="K31" s="490" t="s">
        <v>265</v>
      </c>
      <c r="L31" s="542">
        <v>200</v>
      </c>
      <c r="M31" s="501">
        <v>4.5999999999999996</v>
      </c>
      <c r="N31" s="501">
        <v>3.6</v>
      </c>
      <c r="O31" s="501">
        <v>12.6</v>
      </c>
      <c r="P31" s="501">
        <v>100.4</v>
      </c>
      <c r="Q31" s="528">
        <v>0.68</v>
      </c>
    </row>
    <row r="32" spans="1:18" s="415" customFormat="1" ht="24" customHeight="1" x14ac:dyDescent="0.25">
      <c r="A32" s="452"/>
      <c r="B32" s="14"/>
      <c r="C32" s="10"/>
      <c r="D32" s="15"/>
      <c r="E32" s="108"/>
      <c r="F32" s="108"/>
      <c r="G32" s="108"/>
      <c r="H32" s="108"/>
      <c r="I32" s="108"/>
      <c r="J32" s="620" t="s">
        <v>515</v>
      </c>
      <c r="K32" s="490" t="s">
        <v>10</v>
      </c>
      <c r="L32" s="542">
        <v>80</v>
      </c>
      <c r="M32" s="501">
        <v>4.4800000000000004</v>
      </c>
      <c r="N32" s="501">
        <v>0.64</v>
      </c>
      <c r="O32" s="501">
        <v>31.36</v>
      </c>
      <c r="P32" s="501">
        <v>188</v>
      </c>
      <c r="Q32" s="501">
        <v>0</v>
      </c>
      <c r="R32" s="305"/>
    </row>
    <row r="33" spans="1:26" s="415" customFormat="1" ht="24" customHeight="1" x14ac:dyDescent="0.25">
      <c r="A33" s="452"/>
      <c r="B33" s="14"/>
      <c r="C33" s="10"/>
      <c r="D33" s="15"/>
      <c r="E33" s="108"/>
      <c r="F33" s="108"/>
      <c r="G33" s="108"/>
      <c r="H33" s="108"/>
      <c r="I33" s="108"/>
      <c r="J33" s="620" t="s">
        <v>516</v>
      </c>
      <c r="K33" s="490" t="s">
        <v>4</v>
      </c>
      <c r="L33" s="500">
        <v>60</v>
      </c>
      <c r="M33" s="501">
        <f>4.6*L33/100</f>
        <v>2.76</v>
      </c>
      <c r="N33" s="501">
        <f>1.2*L33/100</f>
        <v>0.72</v>
      </c>
      <c r="O33" s="501">
        <f>33.4*L33/100</f>
        <v>20.04</v>
      </c>
      <c r="P33" s="501">
        <v>66.900000000000006</v>
      </c>
      <c r="Q33" s="501">
        <v>0</v>
      </c>
      <c r="R33" s="305"/>
    </row>
    <row r="34" spans="1:26" ht="15" customHeight="1" x14ac:dyDescent="0.25">
      <c r="A34" s="79"/>
      <c r="B34" s="69"/>
      <c r="C34" s="78"/>
      <c r="D34" s="129"/>
      <c r="E34" s="185"/>
      <c r="F34" s="185"/>
      <c r="G34" s="185"/>
      <c r="H34" s="188"/>
      <c r="I34" s="185"/>
      <c r="J34" s="185"/>
      <c r="K34" s="431" t="s">
        <v>26</v>
      </c>
      <c r="L34" s="185"/>
      <c r="M34" s="178">
        <f>SUM(M29:M33)</f>
        <v>29.54</v>
      </c>
      <c r="N34" s="178">
        <f>SUM(N29:N33)</f>
        <v>26.96</v>
      </c>
      <c r="O34" s="178">
        <f>SUM(O29:O33)</f>
        <v>84.9</v>
      </c>
      <c r="P34" s="179">
        <f>SUM(P29:P33)</f>
        <v>619.29999999999995</v>
      </c>
      <c r="Q34" s="178">
        <f>SUM(Q29:Q33)</f>
        <v>45.480000000000004</v>
      </c>
    </row>
    <row r="35" spans="1:26" ht="15" customHeight="1" x14ac:dyDescent="0.25">
      <c r="A35" s="435"/>
      <c r="B35" s="287"/>
      <c r="C35" s="436"/>
      <c r="D35" s="129"/>
      <c r="E35" s="185"/>
      <c r="F35" s="185"/>
      <c r="G35" s="185"/>
      <c r="H35" s="188"/>
      <c r="I35" s="185"/>
      <c r="J35" s="720" t="s">
        <v>53</v>
      </c>
      <c r="K35" s="723"/>
      <c r="L35" s="55"/>
      <c r="M35" s="343"/>
      <c r="N35" s="343"/>
      <c r="O35" s="343"/>
      <c r="P35" s="157"/>
      <c r="Q35" s="343"/>
    </row>
    <row r="36" spans="1:26" ht="20.100000000000001" customHeight="1" x14ac:dyDescent="0.25">
      <c r="A36" s="706"/>
      <c r="B36" s="707"/>
      <c r="C36" s="450"/>
      <c r="D36" s="12"/>
      <c r="E36" s="209"/>
      <c r="F36" s="209"/>
      <c r="G36" s="209"/>
      <c r="H36" s="209"/>
      <c r="I36" s="209"/>
      <c r="J36" s="582" t="s">
        <v>560</v>
      </c>
      <c r="K36" s="490" t="s">
        <v>333</v>
      </c>
      <c r="L36" s="565">
        <v>200</v>
      </c>
      <c r="M36" s="520">
        <v>10</v>
      </c>
      <c r="N36" s="520">
        <v>6.4</v>
      </c>
      <c r="O36" s="520">
        <v>17</v>
      </c>
      <c r="P36" s="528">
        <v>174</v>
      </c>
      <c r="Q36" s="566">
        <v>1.2</v>
      </c>
    </row>
    <row r="37" spans="1:26" ht="24" customHeight="1" x14ac:dyDescent="0.25">
      <c r="A37" s="445"/>
      <c r="B37" s="85"/>
      <c r="C37" s="46"/>
      <c r="D37" s="46"/>
      <c r="E37" s="55"/>
      <c r="F37" s="55"/>
      <c r="G37" s="55"/>
      <c r="H37" s="55"/>
      <c r="I37" s="55"/>
      <c r="J37" s="586" t="s">
        <v>528</v>
      </c>
      <c r="K37" s="529" t="s">
        <v>327</v>
      </c>
      <c r="L37" s="573">
        <v>10</v>
      </c>
      <c r="M37" s="530">
        <v>0.75</v>
      </c>
      <c r="N37" s="530">
        <v>0.98</v>
      </c>
      <c r="O37" s="530">
        <v>7.44</v>
      </c>
      <c r="P37" s="531">
        <v>41.7</v>
      </c>
      <c r="Q37" s="530">
        <v>0</v>
      </c>
      <c r="T37" s="306"/>
      <c r="U37" s="306"/>
      <c r="V37" s="306"/>
      <c r="W37" s="306"/>
      <c r="X37" s="306"/>
      <c r="Y37" s="306"/>
      <c r="Z37" s="306"/>
    </row>
    <row r="38" spans="1:26" ht="15" customHeight="1" x14ac:dyDescent="0.25">
      <c r="A38" s="79"/>
      <c r="B38" s="20"/>
      <c r="C38" s="17"/>
      <c r="D38" s="12"/>
      <c r="E38" s="227"/>
      <c r="F38" s="227"/>
      <c r="G38" s="227"/>
      <c r="H38" s="227"/>
      <c r="I38" s="227"/>
      <c r="J38" s="227"/>
      <c r="K38" s="355" t="s">
        <v>26</v>
      </c>
      <c r="L38" s="437"/>
      <c r="M38" s="347">
        <f>SUM(M36:M37)</f>
        <v>10.75</v>
      </c>
      <c r="N38" s="347">
        <f>SUM(N36:N37)</f>
        <v>7.3800000000000008</v>
      </c>
      <c r="O38" s="347">
        <f>SUM(O36:O37)</f>
        <v>24.44</v>
      </c>
      <c r="P38" s="347">
        <f>SUM(P36:P37)</f>
        <v>215.7</v>
      </c>
      <c r="Q38" s="347">
        <f>SUM(Q36:Q37)</f>
        <v>1.2</v>
      </c>
    </row>
    <row r="39" spans="1:26" ht="9.9499999999999993" customHeight="1" x14ac:dyDescent="0.25">
      <c r="A39" s="79"/>
      <c r="B39" s="20"/>
      <c r="C39" s="17"/>
      <c r="D39" s="12"/>
      <c r="E39" s="227"/>
      <c r="F39" s="227"/>
      <c r="G39" s="227"/>
      <c r="H39" s="227"/>
      <c r="I39" s="227"/>
      <c r="J39" s="107"/>
      <c r="K39" s="227"/>
      <c r="L39" s="227"/>
      <c r="M39" s="453"/>
      <c r="N39" s="453"/>
      <c r="O39" s="453"/>
      <c r="P39" s="453"/>
      <c r="Q39" s="453"/>
    </row>
    <row r="40" spans="1:26" ht="15" customHeight="1" x14ac:dyDescent="0.25">
      <c r="A40" s="256"/>
      <c r="B40" s="139" t="s">
        <v>51</v>
      </c>
      <c r="C40" s="78"/>
      <c r="D40" s="202"/>
      <c r="E40" s="98">
        <v>87.39</v>
      </c>
      <c r="F40" s="98">
        <v>113.59</v>
      </c>
      <c r="G40" s="98">
        <v>369.82</v>
      </c>
      <c r="H40" s="99">
        <v>2006</v>
      </c>
      <c r="I40" s="107" t="e">
        <f>#REF!+I34+I27+I23+I11</f>
        <v>#REF!</v>
      </c>
      <c r="J40" s="342"/>
      <c r="K40" s="375" t="s">
        <v>51</v>
      </c>
      <c r="L40" s="107"/>
      <c r="M40" s="345">
        <v>99.27</v>
      </c>
      <c r="N40" s="345">
        <v>108.59</v>
      </c>
      <c r="O40" s="345">
        <v>311.56</v>
      </c>
      <c r="P40" s="346">
        <v>2713</v>
      </c>
      <c r="Q40" s="347">
        <v>137.09</v>
      </c>
    </row>
    <row r="41" spans="1:26" x14ac:dyDescent="0.25">
      <c r="R41" s="306"/>
    </row>
    <row r="42" spans="1:26" x14ac:dyDescent="0.25">
      <c r="J42" s="306" t="s">
        <v>396</v>
      </c>
      <c r="K42" s="306"/>
      <c r="L42" s="306"/>
      <c r="M42" s="306"/>
      <c r="N42" s="306"/>
      <c r="O42" s="306"/>
      <c r="P42" s="306"/>
      <c r="Q42" s="306"/>
      <c r="S42" s="306"/>
    </row>
  </sheetData>
  <mergeCells count="15">
    <mergeCell ref="A12:B12"/>
    <mergeCell ref="J12:K12"/>
    <mergeCell ref="J15:K15"/>
    <mergeCell ref="E1:I1"/>
    <mergeCell ref="M1:Q1"/>
    <mergeCell ref="A2:A3"/>
    <mergeCell ref="J2:J3"/>
    <mergeCell ref="A4:B4"/>
    <mergeCell ref="J4:K4"/>
    <mergeCell ref="A28:B28"/>
    <mergeCell ref="J28:K28"/>
    <mergeCell ref="J35:K35"/>
    <mergeCell ref="A36:B36"/>
    <mergeCell ref="A24:B24"/>
    <mergeCell ref="J24:K24"/>
  </mergeCells>
  <pageMargins left="0.59055118110236227" right="0.39370078740157483" top="0.39370078740157483" bottom="0.39370078740157483" header="0" footer="0"/>
  <pageSetup paperSize="9" scale="9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J1" zoomScale="90" zoomScaleNormal="90" workbookViewId="0">
      <selection activeCell="T20" sqref="T20"/>
    </sheetView>
  </sheetViews>
  <sheetFormatPr defaultRowHeight="15" x14ac:dyDescent="0.25"/>
  <cols>
    <col min="1" max="1" width="12.42578125" hidden="1" customWidth="1"/>
    <col min="2" max="2" width="17.85546875" hidden="1" customWidth="1"/>
    <col min="3" max="3" width="0.28515625" hidden="1" customWidth="1"/>
    <col min="4" max="4" width="5" hidden="1" customWidth="1"/>
    <col min="5" max="5" width="6.5703125" hidden="1" customWidth="1"/>
    <col min="6" max="6" width="6.42578125" hidden="1" customWidth="1"/>
    <col min="7" max="7" width="6.5703125" hidden="1" customWidth="1"/>
    <col min="8" max="8" width="6.42578125" hidden="1" customWidth="1"/>
    <col min="9" max="9" width="6.5703125" hidden="1" customWidth="1"/>
    <col min="10" max="10" width="11.7109375" customWidth="1"/>
    <col min="11" max="11" width="30.7109375" customWidth="1"/>
    <col min="12" max="14" width="8.7109375" customWidth="1"/>
    <col min="15" max="15" width="10.28515625" customWidth="1"/>
    <col min="16" max="17" width="8.7109375" customWidth="1"/>
  </cols>
  <sheetData>
    <row r="1" spans="1:18" ht="27" customHeight="1" x14ac:dyDescent="0.25">
      <c r="A1" s="234" t="s">
        <v>0</v>
      </c>
      <c r="B1" s="11"/>
      <c r="C1" s="121" t="s">
        <v>114</v>
      </c>
      <c r="D1" s="122" t="s">
        <v>115</v>
      </c>
      <c r="E1" s="749" t="s">
        <v>114</v>
      </c>
      <c r="F1" s="749"/>
      <c r="G1" s="749"/>
      <c r="H1" s="749"/>
      <c r="I1" s="749"/>
      <c r="J1" s="234" t="s">
        <v>0</v>
      </c>
      <c r="K1" s="11"/>
      <c r="L1" s="121" t="s">
        <v>184</v>
      </c>
      <c r="M1" s="749" t="s">
        <v>115</v>
      </c>
      <c r="N1" s="749"/>
      <c r="O1" s="749"/>
      <c r="P1" s="749"/>
      <c r="Q1" s="749"/>
    </row>
    <row r="2" spans="1:18" ht="38.1" customHeight="1" x14ac:dyDescent="0.25">
      <c r="A2" s="752" t="s">
        <v>23</v>
      </c>
      <c r="B2" s="9" t="s">
        <v>1</v>
      </c>
      <c r="C2" s="10" t="s">
        <v>27</v>
      </c>
      <c r="D2" s="10" t="s">
        <v>27</v>
      </c>
      <c r="E2" s="229" t="s">
        <v>28</v>
      </c>
      <c r="F2" s="229" t="s">
        <v>38</v>
      </c>
      <c r="G2" s="229" t="s">
        <v>70</v>
      </c>
      <c r="H2" s="229" t="s">
        <v>71</v>
      </c>
      <c r="I2" s="230" t="s">
        <v>72</v>
      </c>
      <c r="J2" s="752" t="s">
        <v>23</v>
      </c>
      <c r="K2" s="9" t="s">
        <v>1</v>
      </c>
      <c r="L2" s="10" t="s">
        <v>27</v>
      </c>
      <c r="M2" s="229" t="s">
        <v>73</v>
      </c>
      <c r="N2" s="229" t="s">
        <v>74</v>
      </c>
      <c r="O2" s="229" t="s">
        <v>75</v>
      </c>
      <c r="P2" s="229" t="s">
        <v>76</v>
      </c>
      <c r="Q2" s="230" t="s">
        <v>77</v>
      </c>
    </row>
    <row r="3" spans="1:18" s="340" customFormat="1" ht="15" customHeight="1" x14ac:dyDescent="0.25">
      <c r="A3" s="752"/>
      <c r="B3" s="150" t="s">
        <v>52</v>
      </c>
      <c r="C3" s="447"/>
      <c r="D3" s="143"/>
      <c r="E3" s="152"/>
      <c r="F3" s="152"/>
      <c r="G3" s="152"/>
      <c r="H3" s="152"/>
      <c r="I3" s="153"/>
      <c r="J3" s="752"/>
      <c r="K3" s="8" t="s">
        <v>572</v>
      </c>
      <c r="L3" s="447"/>
      <c r="M3" s="152"/>
      <c r="N3" s="152"/>
      <c r="O3" s="152"/>
      <c r="P3" s="152"/>
      <c r="Q3" s="153"/>
    </row>
    <row r="4" spans="1:18" s="340" customFormat="1" ht="15" customHeight="1" x14ac:dyDescent="0.25">
      <c r="A4" s="373"/>
      <c r="B4" s="42"/>
      <c r="C4" s="447"/>
      <c r="D4" s="143"/>
      <c r="E4" s="152"/>
      <c r="F4" s="152"/>
      <c r="G4" s="152"/>
      <c r="H4" s="152"/>
      <c r="I4" s="153"/>
      <c r="J4" s="724" t="s">
        <v>3</v>
      </c>
      <c r="K4" s="723"/>
      <c r="L4" s="447"/>
      <c r="M4" s="152"/>
      <c r="N4" s="152"/>
      <c r="O4" s="152"/>
      <c r="P4" s="152"/>
      <c r="Q4" s="153"/>
    </row>
    <row r="5" spans="1:18" ht="21.95" customHeight="1" x14ac:dyDescent="0.25">
      <c r="A5" s="716" t="s">
        <v>3</v>
      </c>
      <c r="B5" s="707"/>
      <c r="C5" s="450"/>
      <c r="D5" s="12"/>
      <c r="E5" s="182"/>
      <c r="F5" s="182"/>
      <c r="G5" s="182"/>
      <c r="H5" s="182"/>
      <c r="I5" s="458"/>
      <c r="J5" s="631" t="s">
        <v>503</v>
      </c>
      <c r="K5" s="785" t="s">
        <v>275</v>
      </c>
      <c r="L5" s="492">
        <v>40</v>
      </c>
      <c r="M5" s="501">
        <v>1.6</v>
      </c>
      <c r="N5" s="501">
        <v>16.7</v>
      </c>
      <c r="O5" s="501">
        <v>10</v>
      </c>
      <c r="P5" s="501">
        <v>197</v>
      </c>
      <c r="Q5" s="528">
        <v>0</v>
      </c>
    </row>
    <row r="6" spans="1:18" ht="21.95" customHeight="1" x14ac:dyDescent="0.25">
      <c r="A6" s="643" t="s">
        <v>370</v>
      </c>
      <c r="B6" s="86" t="s">
        <v>14</v>
      </c>
      <c r="C6" s="15" t="s">
        <v>95</v>
      </c>
      <c r="D6" s="15" t="s">
        <v>95</v>
      </c>
      <c r="E6" s="55">
        <v>29.07</v>
      </c>
      <c r="F6" s="55">
        <v>19.440000000000001</v>
      </c>
      <c r="G6" s="55">
        <v>23.22</v>
      </c>
      <c r="H6" s="55">
        <v>384</v>
      </c>
      <c r="I6" s="55">
        <v>0.18</v>
      </c>
      <c r="J6" s="505" t="s">
        <v>310</v>
      </c>
      <c r="K6" s="575" t="s">
        <v>534</v>
      </c>
      <c r="L6" s="542">
        <v>200</v>
      </c>
      <c r="M6" s="501">
        <v>6.2</v>
      </c>
      <c r="N6" s="501">
        <v>7.46</v>
      </c>
      <c r="O6" s="501">
        <v>37</v>
      </c>
      <c r="P6" s="501">
        <v>240</v>
      </c>
      <c r="Q6" s="501">
        <v>1.3</v>
      </c>
    </row>
    <row r="7" spans="1:18" ht="21.95" customHeight="1" x14ac:dyDescent="0.25">
      <c r="A7" s="639" t="s">
        <v>371</v>
      </c>
      <c r="B7" s="51" t="s">
        <v>13</v>
      </c>
      <c r="C7" s="15">
        <v>200</v>
      </c>
      <c r="D7" s="15">
        <v>200</v>
      </c>
      <c r="E7" s="55">
        <v>1.5</v>
      </c>
      <c r="F7" s="55">
        <v>1.4</v>
      </c>
      <c r="G7" s="55">
        <v>8.6</v>
      </c>
      <c r="H7" s="55">
        <v>52.9</v>
      </c>
      <c r="I7" s="55">
        <v>0.2</v>
      </c>
      <c r="J7" s="505" t="s">
        <v>352</v>
      </c>
      <c r="K7" s="527" t="s">
        <v>351</v>
      </c>
      <c r="L7" s="542">
        <v>200</v>
      </c>
      <c r="M7" s="501">
        <v>0.3</v>
      </c>
      <c r="N7" s="501">
        <v>0</v>
      </c>
      <c r="O7" s="501">
        <v>6.7</v>
      </c>
      <c r="P7" s="501">
        <v>27.6</v>
      </c>
      <c r="Q7" s="501">
        <v>0.7</v>
      </c>
    </row>
    <row r="8" spans="1:18" ht="24" customHeight="1" x14ac:dyDescent="0.25">
      <c r="A8" s="444"/>
      <c r="B8" s="23"/>
      <c r="C8" s="18"/>
      <c r="D8" s="18"/>
      <c r="E8" s="55"/>
      <c r="F8" s="55"/>
      <c r="G8" s="55"/>
      <c r="H8" s="55"/>
      <c r="I8" s="55"/>
      <c r="J8" s="641" t="s">
        <v>516</v>
      </c>
      <c r="K8" s="490" t="s">
        <v>4</v>
      </c>
      <c r="L8" s="500">
        <v>20</v>
      </c>
      <c r="M8" s="501">
        <v>0.92</v>
      </c>
      <c r="N8" s="501">
        <v>0.24</v>
      </c>
      <c r="O8" s="501">
        <v>6.68</v>
      </c>
      <c r="P8" s="501">
        <v>34.799999999999997</v>
      </c>
      <c r="Q8" s="504">
        <v>0</v>
      </c>
    </row>
    <row r="9" spans="1:18" ht="24" customHeight="1" x14ac:dyDescent="0.25">
      <c r="A9" s="54" t="s">
        <v>24</v>
      </c>
      <c r="B9" s="14" t="s">
        <v>10</v>
      </c>
      <c r="C9" s="10">
        <v>20</v>
      </c>
      <c r="D9" s="15">
        <v>20</v>
      </c>
      <c r="E9" s="55">
        <f>5.6*D9/100</f>
        <v>1.1200000000000001</v>
      </c>
      <c r="F9" s="55">
        <f>0.8*D9/100</f>
        <v>0.16</v>
      </c>
      <c r="G9" s="55">
        <f>39.2*D9/100</f>
        <v>7.84</v>
      </c>
      <c r="H9" s="55">
        <f>235*D9/100</f>
        <v>47</v>
      </c>
      <c r="I9" s="55">
        <v>0</v>
      </c>
      <c r="J9" s="641" t="s">
        <v>515</v>
      </c>
      <c r="K9" s="490" t="s">
        <v>10</v>
      </c>
      <c r="L9" s="500">
        <v>20</v>
      </c>
      <c r="M9" s="501">
        <f>E9*C9/D9</f>
        <v>1.1200000000000001</v>
      </c>
      <c r="N9" s="501">
        <f>F9*C9/D9</f>
        <v>0.16</v>
      </c>
      <c r="O9" s="501">
        <f>G9*C9/D9</f>
        <v>7.8400000000000007</v>
      </c>
      <c r="P9" s="501">
        <f>H9*C9/D9</f>
        <v>47</v>
      </c>
      <c r="Q9" s="501">
        <v>0</v>
      </c>
    </row>
    <row r="10" spans="1:18" ht="15" customHeight="1" x14ac:dyDescent="0.25">
      <c r="A10" s="79"/>
      <c r="B10" s="69" t="s">
        <v>26</v>
      </c>
      <c r="C10" s="78"/>
      <c r="D10" s="202"/>
      <c r="E10" s="185">
        <f>SUM(E6:E9)</f>
        <v>31.69</v>
      </c>
      <c r="F10" s="185">
        <f>SUM(F6:F9)</f>
        <v>21</v>
      </c>
      <c r="G10" s="185">
        <f>SUM(G6:G9)</f>
        <v>39.659999999999997</v>
      </c>
      <c r="H10" s="188">
        <v>558.5</v>
      </c>
      <c r="I10" s="185">
        <f>SUM(I6:I9)</f>
        <v>0.38</v>
      </c>
      <c r="J10" s="627"/>
      <c r="K10" s="786" t="s">
        <v>26</v>
      </c>
      <c r="L10" s="627"/>
      <c r="M10" s="787">
        <f>SUM(M6:M9)</f>
        <v>8.5399999999999991</v>
      </c>
      <c r="N10" s="787">
        <f>SUM(N6:N9)</f>
        <v>7.86</v>
      </c>
      <c r="O10" s="787">
        <f>SUM(O5:O9)</f>
        <v>68.22</v>
      </c>
      <c r="P10" s="788">
        <f>SUM(P5:P9)</f>
        <v>546.40000000000009</v>
      </c>
      <c r="Q10" s="787">
        <f>SUM(Q5:Q9)</f>
        <v>2</v>
      </c>
    </row>
    <row r="11" spans="1:18" ht="15" customHeight="1" x14ac:dyDescent="0.25">
      <c r="A11" s="299"/>
      <c r="B11" s="287"/>
      <c r="C11" s="78"/>
      <c r="D11" s="202"/>
      <c r="E11" s="185"/>
      <c r="F11" s="185"/>
      <c r="G11" s="185"/>
      <c r="H11" s="188"/>
      <c r="I11" s="185"/>
      <c r="J11" s="789" t="s">
        <v>406</v>
      </c>
      <c r="K11" s="790"/>
      <c r="L11" s="791"/>
      <c r="M11" s="787"/>
      <c r="N11" s="787"/>
      <c r="O11" s="787"/>
      <c r="P11" s="788"/>
      <c r="Q11" s="787"/>
    </row>
    <row r="12" spans="1:18" ht="21.95" customHeight="1" x14ac:dyDescent="0.25">
      <c r="A12" s="299"/>
      <c r="B12" s="287"/>
      <c r="C12" s="78"/>
      <c r="D12" s="202"/>
      <c r="E12" s="185"/>
      <c r="F12" s="185"/>
      <c r="G12" s="185"/>
      <c r="H12" s="188"/>
      <c r="I12" s="185"/>
      <c r="J12" s="631" t="s">
        <v>402</v>
      </c>
      <c r="K12" s="510" t="s">
        <v>492</v>
      </c>
      <c r="L12" s="511">
        <v>200</v>
      </c>
      <c r="M12" s="512">
        <v>0.5</v>
      </c>
      <c r="N12" s="512">
        <v>0.1</v>
      </c>
      <c r="O12" s="512">
        <v>10.1</v>
      </c>
      <c r="P12" s="512">
        <v>46</v>
      </c>
      <c r="Q12" s="513">
        <v>2</v>
      </c>
      <c r="R12" s="25"/>
    </row>
    <row r="13" spans="1:18" ht="21.95" customHeight="1" x14ac:dyDescent="0.25">
      <c r="A13" s="329"/>
      <c r="B13" s="330"/>
      <c r="C13" s="331"/>
      <c r="D13" s="224"/>
      <c r="E13" s="225"/>
      <c r="F13" s="225"/>
      <c r="G13" s="225"/>
      <c r="H13" s="226"/>
      <c r="I13" s="226"/>
      <c r="J13" s="640" t="s">
        <v>493</v>
      </c>
      <c r="K13" s="490" t="s">
        <v>494</v>
      </c>
      <c r="L13" s="491">
        <v>180</v>
      </c>
      <c r="M13" s="491">
        <v>1.17</v>
      </c>
      <c r="N13" s="491">
        <v>0.26</v>
      </c>
      <c r="O13" s="491">
        <v>10.53</v>
      </c>
      <c r="P13" s="492">
        <v>55.9</v>
      </c>
      <c r="Q13" s="491">
        <v>78</v>
      </c>
    </row>
    <row r="14" spans="1:18" ht="15" customHeight="1" x14ac:dyDescent="0.25">
      <c r="A14" s="329"/>
      <c r="B14" s="330"/>
      <c r="C14" s="331"/>
      <c r="D14" s="224"/>
      <c r="E14" s="225"/>
      <c r="F14" s="225"/>
      <c r="G14" s="225"/>
      <c r="H14" s="226"/>
      <c r="I14" s="226"/>
      <c r="J14" s="627"/>
      <c r="K14" s="786" t="s">
        <v>26</v>
      </c>
      <c r="L14" s="627"/>
      <c r="M14" s="787">
        <f>SUM(M12:M13)</f>
        <v>1.67</v>
      </c>
      <c r="N14" s="787">
        <f>SUM(N12:N13)</f>
        <v>0.36</v>
      </c>
      <c r="O14" s="787">
        <f>SUM(O12:O13)</f>
        <v>20.63</v>
      </c>
      <c r="P14" s="788">
        <f>SUM(P12:P13)</f>
        <v>101.9</v>
      </c>
      <c r="Q14" s="787">
        <f>SUM(Q12:Q13)</f>
        <v>80</v>
      </c>
    </row>
    <row r="15" spans="1:18" ht="15" customHeight="1" x14ac:dyDescent="0.25">
      <c r="A15" s="329"/>
      <c r="B15" s="330"/>
      <c r="C15" s="331"/>
      <c r="D15" s="224"/>
      <c r="E15" s="225"/>
      <c r="F15" s="225"/>
      <c r="G15" s="225"/>
      <c r="H15" s="226"/>
      <c r="I15" s="226"/>
      <c r="J15" s="792" t="s">
        <v>20</v>
      </c>
      <c r="K15" s="793"/>
      <c r="L15" s="554"/>
      <c r="M15" s="554"/>
      <c r="N15" s="554"/>
      <c r="O15" s="554"/>
      <c r="P15" s="635"/>
      <c r="Q15" s="554"/>
    </row>
    <row r="16" spans="1:18" ht="21.95" customHeight="1" x14ac:dyDescent="0.25">
      <c r="A16" s="639" t="s">
        <v>313</v>
      </c>
      <c r="B16" s="57" t="s">
        <v>312</v>
      </c>
      <c r="C16" s="60">
        <v>60</v>
      </c>
      <c r="D16" s="58">
        <v>100</v>
      </c>
      <c r="E16" s="284">
        <v>0.6</v>
      </c>
      <c r="F16" s="455">
        <v>6.12</v>
      </c>
      <c r="G16" s="284">
        <v>2.1</v>
      </c>
      <c r="H16" s="284">
        <v>66</v>
      </c>
      <c r="I16" s="284">
        <v>9.9</v>
      </c>
      <c r="J16" s="636" t="s">
        <v>313</v>
      </c>
      <c r="K16" s="490" t="s">
        <v>312</v>
      </c>
      <c r="L16" s="542">
        <v>100</v>
      </c>
      <c r="M16" s="528">
        <v>1</v>
      </c>
      <c r="N16" s="528">
        <v>10.199999999999999</v>
      </c>
      <c r="O16" s="528">
        <v>3.5</v>
      </c>
      <c r="P16" s="528">
        <v>110</v>
      </c>
      <c r="Q16" s="528">
        <v>16.5</v>
      </c>
    </row>
    <row r="17" spans="1:17" ht="24" customHeight="1" x14ac:dyDescent="0.25">
      <c r="A17" s="639" t="s">
        <v>94</v>
      </c>
      <c r="B17" s="14" t="s">
        <v>316</v>
      </c>
      <c r="C17" s="15">
        <v>200</v>
      </c>
      <c r="D17" s="15">
        <v>300</v>
      </c>
      <c r="E17" s="55">
        <v>7.38</v>
      </c>
      <c r="F17" s="55">
        <v>5.78</v>
      </c>
      <c r="G17" s="55">
        <v>12.84</v>
      </c>
      <c r="H17" s="55">
        <v>133</v>
      </c>
      <c r="I17" s="55">
        <v>9.2100000000000009</v>
      </c>
      <c r="J17" s="636" t="s">
        <v>94</v>
      </c>
      <c r="K17" s="490" t="s">
        <v>316</v>
      </c>
      <c r="L17" s="542">
        <v>250</v>
      </c>
      <c r="M17" s="501">
        <v>9.2200000000000006</v>
      </c>
      <c r="N17" s="501">
        <v>7.22</v>
      </c>
      <c r="O17" s="501">
        <v>16.05</v>
      </c>
      <c r="P17" s="794">
        <v>166.2</v>
      </c>
      <c r="Q17" s="528">
        <v>7.9</v>
      </c>
    </row>
    <row r="18" spans="1:17" ht="21.95" customHeight="1" x14ac:dyDescent="0.25">
      <c r="A18" s="639" t="s">
        <v>69</v>
      </c>
      <c r="B18" s="14" t="s">
        <v>144</v>
      </c>
      <c r="C18" s="10">
        <v>100</v>
      </c>
      <c r="D18" s="15">
        <v>100</v>
      </c>
      <c r="E18" s="55">
        <v>13.6</v>
      </c>
      <c r="F18" s="55">
        <v>13.5</v>
      </c>
      <c r="G18" s="55">
        <v>4.0999999999999996</v>
      </c>
      <c r="H18" s="55">
        <v>244</v>
      </c>
      <c r="I18" s="367">
        <v>2.2999999999999998</v>
      </c>
      <c r="J18" s="636" t="s">
        <v>443</v>
      </c>
      <c r="K18" s="490" t="s">
        <v>426</v>
      </c>
      <c r="L18" s="500">
        <v>280</v>
      </c>
      <c r="M18" s="501">
        <v>21</v>
      </c>
      <c r="N18" s="501">
        <v>21</v>
      </c>
      <c r="O18" s="501">
        <v>50.5</v>
      </c>
      <c r="P18" s="501">
        <v>458</v>
      </c>
      <c r="Q18" s="502">
        <v>1.7</v>
      </c>
    </row>
    <row r="19" spans="1:17" ht="21.95" customHeight="1" x14ac:dyDescent="0.25">
      <c r="A19" s="639" t="s">
        <v>317</v>
      </c>
      <c r="B19" s="14" t="s">
        <v>318</v>
      </c>
      <c r="C19" s="15">
        <v>200</v>
      </c>
      <c r="D19" s="15">
        <v>200</v>
      </c>
      <c r="E19" s="55">
        <v>0.2</v>
      </c>
      <c r="F19" s="55">
        <v>0.1</v>
      </c>
      <c r="G19" s="55">
        <v>12.5</v>
      </c>
      <c r="H19" s="55">
        <v>51.6</v>
      </c>
      <c r="I19" s="55">
        <v>0.9</v>
      </c>
      <c r="J19" s="505" t="s">
        <v>258</v>
      </c>
      <c r="K19" s="581" t="s">
        <v>488</v>
      </c>
      <c r="L19" s="542">
        <v>200</v>
      </c>
      <c r="M19" s="501">
        <v>0.2</v>
      </c>
      <c r="N19" s="501">
        <v>0.1</v>
      </c>
      <c r="O19" s="501">
        <v>12.5</v>
      </c>
      <c r="P19" s="501">
        <v>51.6</v>
      </c>
      <c r="Q19" s="501">
        <v>0.9</v>
      </c>
    </row>
    <row r="20" spans="1:17" ht="24" customHeight="1" x14ac:dyDescent="0.25">
      <c r="A20" s="197" t="s">
        <v>33</v>
      </c>
      <c r="B20" s="14" t="s">
        <v>10</v>
      </c>
      <c r="C20" s="15">
        <v>60</v>
      </c>
      <c r="D20" s="15">
        <v>80</v>
      </c>
      <c r="E20" s="55">
        <f>5.6*D20/100</f>
        <v>4.4800000000000004</v>
      </c>
      <c r="F20" s="55">
        <f>0.8*D20/100</f>
        <v>0.64</v>
      </c>
      <c r="G20" s="55">
        <f>39.2*D20/100</f>
        <v>31.36</v>
      </c>
      <c r="H20" s="55">
        <f>235*D20/100</f>
        <v>188</v>
      </c>
      <c r="I20" s="55">
        <v>0</v>
      </c>
      <c r="J20" s="641" t="s">
        <v>515</v>
      </c>
      <c r="K20" s="490" t="s">
        <v>10</v>
      </c>
      <c r="L20" s="542">
        <v>80</v>
      </c>
      <c r="M20" s="501">
        <v>4.4800000000000004</v>
      </c>
      <c r="N20" s="501">
        <v>0.64</v>
      </c>
      <c r="O20" s="501">
        <v>31.36</v>
      </c>
      <c r="P20" s="501">
        <v>188</v>
      </c>
      <c r="Q20" s="501">
        <v>0</v>
      </c>
    </row>
    <row r="21" spans="1:17" ht="24" customHeight="1" x14ac:dyDescent="0.25">
      <c r="A21" s="197" t="s">
        <v>34</v>
      </c>
      <c r="B21" s="14" t="s">
        <v>4</v>
      </c>
      <c r="C21" s="10">
        <v>20</v>
      </c>
      <c r="D21" s="15">
        <v>40</v>
      </c>
      <c r="E21" s="55">
        <f>4.6*D21/100</f>
        <v>1.84</v>
      </c>
      <c r="F21" s="55">
        <f>1.2*D21/100</f>
        <v>0.48</v>
      </c>
      <c r="G21" s="55">
        <f>33.4*D21/100</f>
        <v>13.36</v>
      </c>
      <c r="H21" s="55">
        <f>174*D21/100</f>
        <v>69.599999999999994</v>
      </c>
      <c r="I21" s="55">
        <v>0</v>
      </c>
      <c r="J21" s="641" t="s">
        <v>516</v>
      </c>
      <c r="K21" s="490" t="s">
        <v>4</v>
      </c>
      <c r="L21" s="500">
        <v>40</v>
      </c>
      <c r="M21" s="501">
        <v>1.84</v>
      </c>
      <c r="N21" s="501">
        <v>0.48</v>
      </c>
      <c r="O21" s="501">
        <v>13.36</v>
      </c>
      <c r="P21" s="501">
        <v>45.6</v>
      </c>
      <c r="Q21" s="501">
        <v>0</v>
      </c>
    </row>
    <row r="22" spans="1:17" ht="15" customHeight="1" x14ac:dyDescent="0.25">
      <c r="A22" s="79"/>
      <c r="B22" s="69" t="s">
        <v>26</v>
      </c>
      <c r="C22" s="215"/>
      <c r="D22" s="129"/>
      <c r="E22" s="185">
        <f>SUM(E16:E21)</f>
        <v>28.099999999999998</v>
      </c>
      <c r="F22" s="185">
        <f>SUM(F16:F21)</f>
        <v>26.62</v>
      </c>
      <c r="G22" s="185">
        <f>SUM(G16:G21)</f>
        <v>76.259999999999991</v>
      </c>
      <c r="H22" s="188">
        <v>952.2</v>
      </c>
      <c r="I22" s="185">
        <f>SUM(I16:I21)</f>
        <v>22.31</v>
      </c>
      <c r="J22" s="627"/>
      <c r="K22" s="786" t="s">
        <v>26</v>
      </c>
      <c r="L22" s="627"/>
      <c r="M22" s="787">
        <f>SUM(M16:M21)</f>
        <v>37.74</v>
      </c>
      <c r="N22" s="787">
        <f>SUM(N16:N21)</f>
        <v>39.64</v>
      </c>
      <c r="O22" s="787">
        <f>SUM(O16:O21)</f>
        <v>127.27</v>
      </c>
      <c r="P22" s="788">
        <v>1009.4</v>
      </c>
      <c r="Q22" s="787">
        <f>SUM(Q16:Q21)</f>
        <v>26.999999999999996</v>
      </c>
    </row>
    <row r="23" spans="1:17" ht="15" customHeight="1" x14ac:dyDescent="0.25">
      <c r="A23" s="716" t="s">
        <v>6</v>
      </c>
      <c r="B23" s="707"/>
      <c r="C23" s="450"/>
      <c r="D23" s="12"/>
      <c r="E23" s="209"/>
      <c r="F23" s="209"/>
      <c r="G23" s="209"/>
      <c r="H23" s="209"/>
      <c r="I23" s="209"/>
      <c r="J23" s="795" t="s">
        <v>6</v>
      </c>
      <c r="K23" s="796"/>
      <c r="L23" s="610"/>
      <c r="M23" s="610"/>
      <c r="N23" s="610"/>
      <c r="O23" s="610"/>
      <c r="P23" s="610"/>
      <c r="Q23" s="610"/>
    </row>
    <row r="24" spans="1:17" ht="21.95" customHeight="1" x14ac:dyDescent="0.25">
      <c r="A24" s="642" t="s">
        <v>101</v>
      </c>
      <c r="B24" s="86" t="s">
        <v>100</v>
      </c>
      <c r="C24" s="24">
        <v>200</v>
      </c>
      <c r="D24" s="24">
        <v>200</v>
      </c>
      <c r="E24" s="55">
        <v>5.8</v>
      </c>
      <c r="F24" s="55">
        <v>5</v>
      </c>
      <c r="G24" s="55">
        <v>9.6</v>
      </c>
      <c r="H24" s="55">
        <v>106</v>
      </c>
      <c r="I24" s="55">
        <v>2.6</v>
      </c>
      <c r="J24" s="505" t="s">
        <v>537</v>
      </c>
      <c r="K24" s="490" t="s">
        <v>89</v>
      </c>
      <c r="L24" s="506">
        <v>200</v>
      </c>
      <c r="M24" s="501">
        <v>0.27</v>
      </c>
      <c r="N24" s="501">
        <v>0</v>
      </c>
      <c r="O24" s="501">
        <v>18.09</v>
      </c>
      <c r="P24" s="501">
        <v>72</v>
      </c>
      <c r="Q24" s="501">
        <v>0.7</v>
      </c>
    </row>
    <row r="25" spans="1:17" ht="21.95" customHeight="1" x14ac:dyDescent="0.25">
      <c r="A25" s="642" t="s">
        <v>260</v>
      </c>
      <c r="B25" s="14" t="s">
        <v>261</v>
      </c>
      <c r="C25" s="24">
        <v>60</v>
      </c>
      <c r="D25" s="24"/>
      <c r="E25" s="6">
        <v>4.2</v>
      </c>
      <c r="F25" s="6">
        <v>8.3000000000000007</v>
      </c>
      <c r="G25" s="6">
        <v>33.5</v>
      </c>
      <c r="H25" s="6">
        <v>226</v>
      </c>
      <c r="I25" s="6">
        <v>0</v>
      </c>
      <c r="J25" s="640" t="s">
        <v>444</v>
      </c>
      <c r="K25" s="529" t="s">
        <v>415</v>
      </c>
      <c r="L25" s="573">
        <v>120</v>
      </c>
      <c r="M25" s="491">
        <v>8.06</v>
      </c>
      <c r="N25" s="491">
        <v>8.26</v>
      </c>
      <c r="O25" s="491">
        <v>38.130000000000003</v>
      </c>
      <c r="P25" s="501">
        <v>259.3</v>
      </c>
      <c r="Q25" s="491">
        <v>3.4</v>
      </c>
    </row>
    <row r="26" spans="1:17" ht="15" customHeight="1" x14ac:dyDescent="0.25">
      <c r="A26" s="228"/>
      <c r="B26" s="69" t="s">
        <v>26</v>
      </c>
      <c r="C26" s="78"/>
      <c r="D26" s="202"/>
      <c r="E26" s="185">
        <f>SUM(E25:E25)</f>
        <v>4.2</v>
      </c>
      <c r="F26" s="185">
        <f>SUM(F25:F25)</f>
        <v>8.3000000000000007</v>
      </c>
      <c r="G26" s="185">
        <f>SUM(G25:G25)</f>
        <v>33.5</v>
      </c>
      <c r="H26" s="185">
        <v>332</v>
      </c>
      <c r="I26" s="185">
        <f>SUM(I25:I25)</f>
        <v>0</v>
      </c>
      <c r="J26" s="627"/>
      <c r="K26" s="786" t="s">
        <v>26</v>
      </c>
      <c r="L26" s="627"/>
      <c r="M26" s="787">
        <v>10</v>
      </c>
      <c r="N26" s="787">
        <f>SUM(N24:N25)</f>
        <v>8.26</v>
      </c>
      <c r="O26" s="787">
        <f>SUM(O24:O25)</f>
        <v>56.22</v>
      </c>
      <c r="P26" s="788">
        <v>332</v>
      </c>
      <c r="Q26" s="787">
        <f>SUM(Q24:Q25)</f>
        <v>4.0999999999999996</v>
      </c>
    </row>
    <row r="27" spans="1:17" ht="15" customHeight="1" x14ac:dyDescent="0.25">
      <c r="A27" s="760"/>
      <c r="B27" s="761"/>
      <c r="C27" s="456"/>
      <c r="D27" s="238"/>
      <c r="E27" s="239"/>
      <c r="F27" s="239"/>
      <c r="G27" s="239"/>
      <c r="H27" s="240"/>
      <c r="I27" s="241"/>
      <c r="J27" s="797" t="s">
        <v>7</v>
      </c>
      <c r="K27" s="798"/>
      <c r="L27" s="799"/>
      <c r="M27" s="800"/>
      <c r="N27" s="800"/>
      <c r="O27" s="800"/>
      <c r="P27" s="800"/>
      <c r="Q27" s="800"/>
    </row>
    <row r="28" spans="1:17" ht="21.95" customHeight="1" x14ac:dyDescent="0.25">
      <c r="A28" s="242"/>
      <c r="B28" s="14"/>
      <c r="C28" s="10"/>
      <c r="D28" s="15"/>
      <c r="E28" s="55"/>
      <c r="F28" s="55"/>
      <c r="G28" s="55"/>
      <c r="H28" s="55"/>
      <c r="I28" s="55"/>
      <c r="J28" s="505" t="s">
        <v>372</v>
      </c>
      <c r="K28" s="575" t="s">
        <v>87</v>
      </c>
      <c r="L28" s="542">
        <v>100</v>
      </c>
      <c r="M28" s="528">
        <v>0.7</v>
      </c>
      <c r="N28" s="528">
        <v>10.1</v>
      </c>
      <c r="O28" s="528">
        <v>2</v>
      </c>
      <c r="P28" s="528">
        <v>92</v>
      </c>
      <c r="Q28" s="528">
        <v>5</v>
      </c>
    </row>
    <row r="29" spans="1:17" ht="27.75" customHeight="1" x14ac:dyDescent="0.25">
      <c r="A29" s="243"/>
      <c r="B29" s="17"/>
      <c r="C29" s="83"/>
      <c r="D29" s="18"/>
      <c r="E29" s="55"/>
      <c r="F29" s="55"/>
      <c r="G29" s="55"/>
      <c r="H29" s="55"/>
      <c r="I29" s="55"/>
      <c r="J29" s="505" t="s">
        <v>441</v>
      </c>
      <c r="K29" s="575" t="s">
        <v>369</v>
      </c>
      <c r="L29" s="542">
        <v>120</v>
      </c>
      <c r="M29" s="501">
        <v>15.1</v>
      </c>
      <c r="N29" s="501">
        <v>13.8</v>
      </c>
      <c r="O29" s="501">
        <v>0.28000000000000003</v>
      </c>
      <c r="P29" s="501">
        <v>194</v>
      </c>
      <c r="Q29" s="501">
        <v>0.66</v>
      </c>
    </row>
    <row r="30" spans="1:17" ht="24" customHeight="1" x14ac:dyDescent="0.25">
      <c r="A30" s="444"/>
      <c r="B30" s="17"/>
      <c r="C30" s="56"/>
      <c r="D30" s="56"/>
      <c r="E30" s="55"/>
      <c r="F30" s="55"/>
      <c r="G30" s="55"/>
      <c r="H30" s="55"/>
      <c r="I30" s="55"/>
      <c r="J30" s="636" t="s">
        <v>450</v>
      </c>
      <c r="K30" s="490" t="s">
        <v>449</v>
      </c>
      <c r="L30" s="605">
        <v>200</v>
      </c>
      <c r="M30" s="501">
        <v>7.4</v>
      </c>
      <c r="N30" s="501">
        <v>7.2</v>
      </c>
      <c r="O30" s="501">
        <v>7.8</v>
      </c>
      <c r="P30" s="501">
        <v>126</v>
      </c>
      <c r="Q30" s="501">
        <v>34</v>
      </c>
    </row>
    <row r="31" spans="1:17" ht="21.95" customHeight="1" x14ac:dyDescent="0.25">
      <c r="A31" s="444"/>
      <c r="B31" s="17"/>
      <c r="C31" s="56"/>
      <c r="D31" s="56"/>
      <c r="E31" s="55"/>
      <c r="F31" s="55"/>
      <c r="G31" s="55"/>
      <c r="H31" s="55"/>
      <c r="I31" s="55"/>
      <c r="J31" s="636" t="s">
        <v>520</v>
      </c>
      <c r="K31" s="490" t="s">
        <v>521</v>
      </c>
      <c r="L31" s="605">
        <v>200</v>
      </c>
      <c r="M31" s="501">
        <v>0.3</v>
      </c>
      <c r="N31" s="501">
        <v>0.6</v>
      </c>
      <c r="O31" s="501">
        <v>7.1</v>
      </c>
      <c r="P31" s="501">
        <v>35</v>
      </c>
      <c r="Q31" s="501">
        <v>9.64</v>
      </c>
    </row>
    <row r="32" spans="1:17" ht="24" customHeight="1" x14ac:dyDescent="0.25">
      <c r="A32" s="242"/>
      <c r="B32" s="85"/>
      <c r="C32" s="56"/>
      <c r="D32" s="56"/>
      <c r="E32" s="55"/>
      <c r="F32" s="55"/>
      <c r="G32" s="55"/>
      <c r="H32" s="55"/>
      <c r="I32" s="55"/>
      <c r="J32" s="641" t="s">
        <v>515</v>
      </c>
      <c r="K32" s="490" t="s">
        <v>10</v>
      </c>
      <c r="L32" s="542">
        <v>80</v>
      </c>
      <c r="M32" s="501">
        <v>4.4800000000000004</v>
      </c>
      <c r="N32" s="501">
        <v>0.64</v>
      </c>
      <c r="O32" s="501">
        <v>31.36</v>
      </c>
      <c r="P32" s="501">
        <v>188</v>
      </c>
      <c r="Q32" s="501">
        <v>0</v>
      </c>
    </row>
    <row r="33" spans="1:17" ht="24" customHeight="1" x14ac:dyDescent="0.25">
      <c r="A33" s="444"/>
      <c r="B33" s="85"/>
      <c r="C33" s="56"/>
      <c r="D33" s="56"/>
      <c r="E33" s="55"/>
      <c r="F33" s="55"/>
      <c r="G33" s="55"/>
      <c r="H33" s="55"/>
      <c r="I33" s="55"/>
      <c r="J33" s="641" t="s">
        <v>516</v>
      </c>
      <c r="K33" s="490" t="s">
        <v>4</v>
      </c>
      <c r="L33" s="500">
        <v>60</v>
      </c>
      <c r="M33" s="501">
        <v>1.84</v>
      </c>
      <c r="N33" s="501">
        <v>0.48</v>
      </c>
      <c r="O33" s="501">
        <v>13.36</v>
      </c>
      <c r="P33" s="501">
        <v>69.599999999999994</v>
      </c>
      <c r="Q33" s="501">
        <v>0</v>
      </c>
    </row>
    <row r="34" spans="1:17" ht="15" customHeight="1" x14ac:dyDescent="0.25">
      <c r="A34" s="79"/>
      <c r="B34" s="69"/>
      <c r="C34" s="78"/>
      <c r="D34" s="202"/>
      <c r="E34" s="185"/>
      <c r="F34" s="185"/>
      <c r="G34" s="185"/>
      <c r="H34" s="188"/>
      <c r="I34" s="185"/>
      <c r="J34" s="627"/>
      <c r="K34" s="786" t="s">
        <v>26</v>
      </c>
      <c r="L34" s="627"/>
      <c r="M34" s="787">
        <f>SUM(M28:M33)</f>
        <v>29.82</v>
      </c>
      <c r="N34" s="787">
        <f>SUM(N28:N33)</f>
        <v>32.819999999999993</v>
      </c>
      <c r="O34" s="787">
        <f>SUM(O28:O33)</f>
        <v>61.9</v>
      </c>
      <c r="P34" s="788">
        <f>SUM(P28:P33)</f>
        <v>704.6</v>
      </c>
      <c r="Q34" s="787">
        <f>SUM(Q28:Q33)</f>
        <v>49.3</v>
      </c>
    </row>
    <row r="35" spans="1:17" ht="15" customHeight="1" x14ac:dyDescent="0.25">
      <c r="A35" s="706"/>
      <c r="B35" s="707"/>
      <c r="C35" s="450"/>
      <c r="D35" s="12"/>
      <c r="E35" s="209"/>
      <c r="F35" s="209"/>
      <c r="G35" s="209"/>
      <c r="H35" s="209"/>
      <c r="I35" s="209"/>
      <c r="J35" s="792" t="s">
        <v>350</v>
      </c>
      <c r="K35" s="793"/>
      <c r="L35" s="610"/>
      <c r="M35" s="610"/>
      <c r="N35" s="610"/>
      <c r="O35" s="610"/>
      <c r="P35" s="610"/>
      <c r="Q35" s="610"/>
    </row>
    <row r="36" spans="1:17" ht="21.95" customHeight="1" x14ac:dyDescent="0.25">
      <c r="A36" s="446"/>
      <c r="B36" s="28"/>
      <c r="C36" s="41"/>
      <c r="D36" s="41"/>
      <c r="E36" s="82"/>
      <c r="F36" s="82"/>
      <c r="G36" s="82"/>
      <c r="H36" s="82"/>
      <c r="I36" s="82"/>
      <c r="J36" s="636" t="s">
        <v>365</v>
      </c>
      <c r="K36" s="581" t="s">
        <v>338</v>
      </c>
      <c r="L36" s="542">
        <v>200</v>
      </c>
      <c r="M36" s="787">
        <v>10</v>
      </c>
      <c r="N36" s="787">
        <v>6.4</v>
      </c>
      <c r="O36" s="787">
        <v>17</v>
      </c>
      <c r="P36" s="788">
        <v>174</v>
      </c>
      <c r="Q36" s="787">
        <v>1.2</v>
      </c>
    </row>
    <row r="37" spans="1:17" ht="15" customHeight="1" x14ac:dyDescent="0.25">
      <c r="A37" s="33"/>
      <c r="B37" s="69"/>
      <c r="C37" s="78"/>
      <c r="D37" s="202"/>
      <c r="E37" s="185"/>
      <c r="F37" s="185"/>
      <c r="G37" s="185"/>
      <c r="H37" s="188"/>
      <c r="I37" s="185"/>
      <c r="J37" s="627"/>
      <c r="K37" s="786" t="s">
        <v>26</v>
      </c>
      <c r="L37" s="627"/>
      <c r="M37" s="787">
        <v>10</v>
      </c>
      <c r="N37" s="787">
        <v>6.4</v>
      </c>
      <c r="O37" s="787">
        <v>17</v>
      </c>
      <c r="P37" s="788">
        <v>174</v>
      </c>
      <c r="Q37" s="787">
        <v>1.2</v>
      </c>
    </row>
    <row r="38" spans="1:17" ht="15" customHeight="1" x14ac:dyDescent="0.25">
      <c r="A38" s="79"/>
      <c r="B38" s="20"/>
      <c r="C38" s="17"/>
      <c r="D38" s="12"/>
      <c r="E38" s="55"/>
      <c r="F38" s="55"/>
      <c r="G38" s="55"/>
      <c r="H38" s="55"/>
      <c r="I38" s="55"/>
      <c r="J38" s="536"/>
      <c r="K38" s="536"/>
      <c r="L38" s="536"/>
      <c r="M38" s="536"/>
      <c r="N38" s="536"/>
      <c r="O38" s="536"/>
      <c r="P38" s="536"/>
      <c r="Q38" s="536"/>
    </row>
    <row r="39" spans="1:17" ht="15" customHeight="1" x14ac:dyDescent="0.25">
      <c r="A39" s="254"/>
      <c r="B39" s="139" t="s">
        <v>54</v>
      </c>
      <c r="C39" s="78"/>
      <c r="D39" s="202"/>
      <c r="E39" s="96">
        <f>SUM(E37,E34,E26,E22,E10)</f>
        <v>63.989999999999995</v>
      </c>
      <c r="F39" s="96">
        <f>SUM(F37,F34,F26,F22,F10)</f>
        <v>55.92</v>
      </c>
      <c r="G39" s="96">
        <f>SUM(G37,G34,G26,G22,G10)</f>
        <v>149.41999999999999</v>
      </c>
      <c r="H39" s="74">
        <v>1843</v>
      </c>
      <c r="I39" s="106">
        <f>I37+I34+I26+I22+I10</f>
        <v>22.689999999999998</v>
      </c>
      <c r="J39" s="801"/>
      <c r="K39" s="802" t="s">
        <v>54</v>
      </c>
      <c r="L39" s="801"/>
      <c r="M39" s="787">
        <f>SUM(M37,M34,M26,M22,M10)</f>
        <v>96.1</v>
      </c>
      <c r="N39" s="787">
        <f>SUM(N37,N34,N26,N22,N10)</f>
        <v>94.97999999999999</v>
      </c>
      <c r="O39" s="787">
        <f>SUM(O37,O34,O26,O22,O10)</f>
        <v>330.61</v>
      </c>
      <c r="P39" s="788">
        <v>2767</v>
      </c>
      <c r="Q39" s="801">
        <f>Q37+Q34+Q26+Q22+Q10</f>
        <v>83.6</v>
      </c>
    </row>
  </sheetData>
  <mergeCells count="14">
    <mergeCell ref="E1:I1"/>
    <mergeCell ref="M1:Q1"/>
    <mergeCell ref="A2:A3"/>
    <mergeCell ref="J2:J3"/>
    <mergeCell ref="A5:B5"/>
    <mergeCell ref="J4:K4"/>
    <mergeCell ref="J11:K11"/>
    <mergeCell ref="A23:B23"/>
    <mergeCell ref="J23:K23"/>
    <mergeCell ref="J15:K15"/>
    <mergeCell ref="A35:B35"/>
    <mergeCell ref="J35:K35"/>
    <mergeCell ref="A27:B27"/>
    <mergeCell ref="J27:K27"/>
  </mergeCells>
  <pageMargins left="0.59055118110236227" right="0.39370078740157483" top="0.39370078740157483" bottom="0.39370078740157483" header="0" footer="0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90" zoomScaleNormal="90" workbookViewId="0">
      <selection activeCell="Q18" sqref="Q18"/>
    </sheetView>
  </sheetViews>
  <sheetFormatPr defaultRowHeight="15" x14ac:dyDescent="0.25"/>
  <cols>
    <col min="1" max="1" width="11.7109375" customWidth="1"/>
    <col min="2" max="2" width="30.7109375" customWidth="1"/>
    <col min="3" max="3" width="8.7109375" customWidth="1"/>
    <col min="4" max="9" width="8.7109375" hidden="1" customWidth="1"/>
    <col min="10" max="11" width="8.7109375" customWidth="1"/>
    <col min="12" max="12" width="10.28515625" customWidth="1"/>
    <col min="13" max="14" width="8.7109375" customWidth="1"/>
  </cols>
  <sheetData>
    <row r="1" spans="1:17" ht="26.25" x14ac:dyDescent="0.25">
      <c r="A1" s="234" t="s">
        <v>0</v>
      </c>
      <c r="B1" s="11"/>
      <c r="C1" s="121" t="s">
        <v>184</v>
      </c>
      <c r="D1" s="122" t="s">
        <v>115</v>
      </c>
      <c r="E1" s="762" t="s">
        <v>114</v>
      </c>
      <c r="F1" s="763"/>
      <c r="G1" s="763"/>
      <c r="H1" s="763"/>
      <c r="I1" s="764"/>
      <c r="J1" s="749" t="s">
        <v>115</v>
      </c>
      <c r="K1" s="749"/>
      <c r="L1" s="749"/>
      <c r="M1" s="749"/>
      <c r="N1" s="749"/>
    </row>
    <row r="2" spans="1:17" ht="38.25" x14ac:dyDescent="0.25">
      <c r="A2" s="683" t="s">
        <v>23</v>
      </c>
      <c r="B2" s="9" t="s">
        <v>1</v>
      </c>
      <c r="C2" s="10" t="s">
        <v>86</v>
      </c>
      <c r="D2" s="10" t="s">
        <v>78</v>
      </c>
      <c r="E2" s="229" t="s">
        <v>79</v>
      </c>
      <c r="F2" s="229" t="s">
        <v>80</v>
      </c>
      <c r="G2" s="229" t="s">
        <v>81</v>
      </c>
      <c r="H2" s="229" t="s">
        <v>82</v>
      </c>
      <c r="I2" s="230" t="s">
        <v>72</v>
      </c>
      <c r="J2" s="229" t="s">
        <v>83</v>
      </c>
      <c r="K2" s="229" t="s">
        <v>80</v>
      </c>
      <c r="L2" s="229" t="s">
        <v>84</v>
      </c>
      <c r="M2" s="229" t="s">
        <v>71</v>
      </c>
      <c r="N2" s="230" t="s">
        <v>85</v>
      </c>
    </row>
    <row r="3" spans="1:17" ht="15" customHeight="1" x14ac:dyDescent="0.25">
      <c r="A3" s="684"/>
      <c r="B3" s="8" t="s">
        <v>573</v>
      </c>
      <c r="C3" s="116"/>
      <c r="D3" s="11"/>
      <c r="E3" s="12"/>
      <c r="F3" s="12"/>
      <c r="G3" s="12"/>
      <c r="H3" s="12"/>
      <c r="I3" s="13"/>
      <c r="J3" s="12"/>
      <c r="K3" s="12"/>
      <c r="L3" s="12"/>
      <c r="M3" s="12"/>
      <c r="N3" s="13"/>
      <c r="O3" s="25"/>
      <c r="P3" s="25"/>
      <c r="Q3" s="25"/>
    </row>
    <row r="4" spans="1:17" ht="15" customHeight="1" x14ac:dyDescent="0.25">
      <c r="A4" s="803" t="s">
        <v>3</v>
      </c>
      <c r="B4" s="804"/>
      <c r="C4" s="805"/>
      <c r="D4" s="806"/>
      <c r="E4" s="807"/>
      <c r="F4" s="807"/>
      <c r="G4" s="807"/>
      <c r="H4" s="533"/>
      <c r="I4" s="533"/>
      <c r="J4" s="533"/>
      <c r="K4" s="533"/>
      <c r="L4" s="533"/>
      <c r="M4" s="533"/>
      <c r="N4" s="533"/>
      <c r="O4" s="25"/>
      <c r="P4" s="25"/>
      <c r="Q4" s="25"/>
    </row>
    <row r="5" spans="1:17" ht="15" customHeight="1" x14ac:dyDescent="0.25">
      <c r="A5" s="808" t="s">
        <v>311</v>
      </c>
      <c r="B5" s="581" t="s">
        <v>203</v>
      </c>
      <c r="C5" s="542">
        <v>10</v>
      </c>
      <c r="D5" s="494"/>
      <c r="E5" s="536"/>
      <c r="F5" s="536"/>
      <c r="G5" s="536"/>
      <c r="H5" s="536"/>
      <c r="I5" s="536"/>
      <c r="J5" s="501">
        <v>0.05</v>
      </c>
      <c r="K5" s="501">
        <v>8.25</v>
      </c>
      <c r="L5" s="501">
        <v>0.08</v>
      </c>
      <c r="M5" s="501">
        <v>74.8</v>
      </c>
      <c r="N5" s="501">
        <v>0</v>
      </c>
      <c r="O5" s="25"/>
      <c r="P5" s="25"/>
      <c r="Q5" s="25"/>
    </row>
    <row r="6" spans="1:17" ht="27.75" customHeight="1" x14ac:dyDescent="0.25">
      <c r="A6" s="631" t="s">
        <v>445</v>
      </c>
      <c r="B6" s="490" t="s">
        <v>221</v>
      </c>
      <c r="C6" s="542">
        <v>50</v>
      </c>
      <c r="D6" s="492" t="s">
        <v>111</v>
      </c>
      <c r="E6" s="809">
        <v>7.68</v>
      </c>
      <c r="F6" s="809">
        <v>7.83</v>
      </c>
      <c r="G6" s="809">
        <v>7.4</v>
      </c>
      <c r="H6" s="560">
        <v>153</v>
      </c>
      <c r="I6" s="810">
        <v>0.21</v>
      </c>
      <c r="J6" s="528">
        <v>7.9</v>
      </c>
      <c r="K6" s="528">
        <v>4.5</v>
      </c>
      <c r="L6" s="528">
        <v>9.8000000000000007</v>
      </c>
      <c r="M6" s="528">
        <v>111</v>
      </c>
      <c r="N6" s="528">
        <v>0</v>
      </c>
    </row>
    <row r="7" spans="1:17" ht="24" customHeight="1" x14ac:dyDescent="0.25">
      <c r="A7" s="636" t="s">
        <v>375</v>
      </c>
      <c r="B7" s="537" t="s">
        <v>240</v>
      </c>
      <c r="C7" s="538">
        <v>200</v>
      </c>
      <c r="D7" s="506">
        <v>250</v>
      </c>
      <c r="E7" s="536">
        <v>4.97</v>
      </c>
      <c r="F7" s="536">
        <v>0.25</v>
      </c>
      <c r="G7" s="536">
        <v>23.72</v>
      </c>
      <c r="H7" s="536">
        <v>182.5</v>
      </c>
      <c r="I7" s="524">
        <v>1.1499999999999999</v>
      </c>
      <c r="J7" s="539">
        <v>7.16</v>
      </c>
      <c r="K7" s="540">
        <v>9.4</v>
      </c>
      <c r="L7" s="540">
        <v>28.8</v>
      </c>
      <c r="M7" s="502">
        <v>228.4</v>
      </c>
      <c r="N7" s="540">
        <v>1.54</v>
      </c>
    </row>
    <row r="8" spans="1:17" ht="21.95" customHeight="1" x14ac:dyDescent="0.25">
      <c r="A8" s="636" t="s">
        <v>541</v>
      </c>
      <c r="B8" s="535" t="s">
        <v>542</v>
      </c>
      <c r="C8" s="542">
        <v>200</v>
      </c>
      <c r="D8" s="541">
        <v>200</v>
      </c>
      <c r="E8" s="536">
        <v>0.1</v>
      </c>
      <c r="F8" s="536">
        <v>0</v>
      </c>
      <c r="G8" s="536">
        <v>15</v>
      </c>
      <c r="H8" s="536">
        <v>30</v>
      </c>
      <c r="I8" s="536">
        <v>0</v>
      </c>
      <c r="J8" s="528">
        <v>0.1</v>
      </c>
      <c r="K8" s="528">
        <v>0</v>
      </c>
      <c r="L8" s="528">
        <v>15</v>
      </c>
      <c r="M8" s="528">
        <v>60</v>
      </c>
      <c r="N8" s="528">
        <v>0</v>
      </c>
    </row>
    <row r="9" spans="1:17" ht="21" x14ac:dyDescent="0.25">
      <c r="A9" s="641" t="s">
        <v>515</v>
      </c>
      <c r="B9" s="490" t="s">
        <v>10</v>
      </c>
      <c r="C9" s="500">
        <v>20</v>
      </c>
      <c r="D9" s="542">
        <v>40</v>
      </c>
      <c r="E9" s="536">
        <f>5.6*D9/100</f>
        <v>2.2400000000000002</v>
      </c>
      <c r="F9" s="536">
        <f>0.8*D9/100</f>
        <v>0.32</v>
      </c>
      <c r="G9" s="536">
        <f>39.2*D9/100</f>
        <v>15.68</v>
      </c>
      <c r="H9" s="536">
        <f>235*D9/100</f>
        <v>94</v>
      </c>
      <c r="I9" s="536">
        <v>0</v>
      </c>
      <c r="J9" s="501">
        <f>E9*C9/D9</f>
        <v>1.1200000000000001</v>
      </c>
      <c r="K9" s="501">
        <f>F9*C9/D9</f>
        <v>0.16</v>
      </c>
      <c r="L9" s="501">
        <f>G9*C9/D9</f>
        <v>7.8400000000000007</v>
      </c>
      <c r="M9" s="501">
        <f>H9*C9/D9</f>
        <v>47</v>
      </c>
      <c r="N9" s="501">
        <v>0</v>
      </c>
    </row>
    <row r="10" spans="1:17" ht="21" x14ac:dyDescent="0.25">
      <c r="A10" s="641" t="s">
        <v>516</v>
      </c>
      <c r="B10" s="490" t="s">
        <v>4</v>
      </c>
      <c r="C10" s="500">
        <v>20</v>
      </c>
      <c r="D10" s="542">
        <v>40</v>
      </c>
      <c r="E10" s="536">
        <f>4.6*D10/100</f>
        <v>1.84</v>
      </c>
      <c r="F10" s="536">
        <f>1.2*D10/100</f>
        <v>0.48</v>
      </c>
      <c r="G10" s="536">
        <f>33.4*D10/100</f>
        <v>13.36</v>
      </c>
      <c r="H10" s="536">
        <f>174*D10/100</f>
        <v>69.599999999999994</v>
      </c>
      <c r="I10" s="536">
        <v>0</v>
      </c>
      <c r="J10" s="501">
        <f>E10*C10/D10</f>
        <v>0.92000000000000015</v>
      </c>
      <c r="K10" s="501">
        <f>F10*C10/D10</f>
        <v>0.24</v>
      </c>
      <c r="L10" s="501">
        <f>G10*C10/D10</f>
        <v>6.68</v>
      </c>
      <c r="M10" s="501">
        <f>H10*C10/D10</f>
        <v>34.799999999999997</v>
      </c>
      <c r="N10" s="501">
        <v>0</v>
      </c>
    </row>
    <row r="11" spans="1:17" ht="15.75" customHeight="1" x14ac:dyDescent="0.25">
      <c r="A11" s="811"/>
      <c r="B11" s="786" t="s">
        <v>26</v>
      </c>
      <c r="C11" s="812"/>
      <c r="D11" s="813"/>
      <c r="E11" s="787">
        <f>SUM(E6:E10)</f>
        <v>16.829999999999998</v>
      </c>
      <c r="F11" s="787">
        <f>SUM(F6:F10)</f>
        <v>8.8800000000000008</v>
      </c>
      <c r="G11" s="787">
        <f>SUM(G6:G10)</f>
        <v>75.16</v>
      </c>
      <c r="H11" s="788">
        <v>744</v>
      </c>
      <c r="I11" s="787">
        <f>SUM(I6:I10)</f>
        <v>1.3599999999999999</v>
      </c>
      <c r="J11" s="787">
        <f>SUM(J5:J10)</f>
        <v>17.25</v>
      </c>
      <c r="K11" s="787">
        <f>SUM(K5:K10)</f>
        <v>22.549999999999997</v>
      </c>
      <c r="L11" s="787">
        <f>SUM(L5:L10)</f>
        <v>68.2</v>
      </c>
      <c r="M11" s="788">
        <f>SUM(M5:M10)</f>
        <v>556</v>
      </c>
      <c r="N11" s="787">
        <f>SUM(N6:N10)</f>
        <v>1.54</v>
      </c>
    </row>
    <row r="12" spans="1:17" ht="15.75" customHeight="1" x14ac:dyDescent="0.25">
      <c r="A12" s="789" t="s">
        <v>406</v>
      </c>
      <c r="B12" s="790"/>
      <c r="C12" s="601"/>
      <c r="D12" s="532"/>
      <c r="E12" s="536"/>
      <c r="F12" s="536"/>
      <c r="G12" s="536"/>
      <c r="H12" s="569"/>
      <c r="I12" s="536"/>
      <c r="J12" s="536"/>
      <c r="K12" s="536"/>
      <c r="L12" s="536"/>
      <c r="M12" s="569"/>
      <c r="N12" s="536"/>
    </row>
    <row r="13" spans="1:17" ht="15.75" customHeight="1" x14ac:dyDescent="0.25">
      <c r="A13" s="636" t="s">
        <v>405</v>
      </c>
      <c r="B13" s="510" t="s">
        <v>403</v>
      </c>
      <c r="C13" s="549">
        <v>200</v>
      </c>
      <c r="D13" s="814"/>
      <c r="E13" s="501"/>
      <c r="F13" s="501"/>
      <c r="G13" s="501"/>
      <c r="H13" s="542"/>
      <c r="I13" s="501"/>
      <c r="J13" s="512">
        <v>0.5</v>
      </c>
      <c r="K13" s="512">
        <v>0.1</v>
      </c>
      <c r="L13" s="512">
        <v>10.1</v>
      </c>
      <c r="M13" s="512">
        <v>46</v>
      </c>
      <c r="N13" s="513">
        <v>2</v>
      </c>
    </row>
    <row r="14" spans="1:17" ht="15.75" customHeight="1" x14ac:dyDescent="0.25">
      <c r="A14" s="640" t="s">
        <v>493</v>
      </c>
      <c r="B14" s="490" t="s">
        <v>494</v>
      </c>
      <c r="C14" s="815">
        <v>180</v>
      </c>
      <c r="D14" s="532"/>
      <c r="E14" s="536"/>
      <c r="F14" s="536"/>
      <c r="G14" s="536"/>
      <c r="H14" s="569"/>
      <c r="I14" s="536"/>
      <c r="J14" s="491">
        <v>0.56000000000000005</v>
      </c>
      <c r="K14" s="491">
        <v>0.56000000000000005</v>
      </c>
      <c r="L14" s="491">
        <v>13.72</v>
      </c>
      <c r="M14" s="492">
        <v>65.8</v>
      </c>
      <c r="N14" s="491">
        <v>14</v>
      </c>
    </row>
    <row r="15" spans="1:17" ht="15" customHeight="1" x14ac:dyDescent="0.25">
      <c r="A15" s="811"/>
      <c r="B15" s="786" t="s">
        <v>26</v>
      </c>
      <c r="C15" s="812"/>
      <c r="D15" s="813"/>
      <c r="E15" s="787">
        <f>SUM(E8:E14)</f>
        <v>21.009999999999998</v>
      </c>
      <c r="F15" s="787">
        <f>SUM(F8:F14)</f>
        <v>9.6800000000000015</v>
      </c>
      <c r="G15" s="787">
        <f>SUM(G8:G14)</f>
        <v>119.19999999999999</v>
      </c>
      <c r="H15" s="788">
        <v>744</v>
      </c>
      <c r="I15" s="787">
        <f>SUM(I8:I14)</f>
        <v>1.3599999999999999</v>
      </c>
      <c r="J15" s="787">
        <f>SUM(J13:J14)</f>
        <v>1.06</v>
      </c>
      <c r="K15" s="787">
        <f>SUM(K13:K14)</f>
        <v>0.66</v>
      </c>
      <c r="L15" s="787">
        <f>SUM(L13:L14)</f>
        <v>23.82</v>
      </c>
      <c r="M15" s="787">
        <f>SUM(M13:M14)</f>
        <v>111.8</v>
      </c>
      <c r="N15" s="787">
        <f>SUM(N13:N14)</f>
        <v>16</v>
      </c>
    </row>
    <row r="16" spans="1:17" ht="15" customHeight="1" x14ac:dyDescent="0.25">
      <c r="A16" s="803" t="s">
        <v>20</v>
      </c>
      <c r="B16" s="804"/>
      <c r="C16" s="625"/>
      <c r="D16" s="532"/>
      <c r="E16" s="610"/>
      <c r="F16" s="610"/>
      <c r="G16" s="610"/>
      <c r="H16" s="610">
        <f>SUM(H6:H10)</f>
        <v>529.1</v>
      </c>
      <c r="I16" s="610" t="s">
        <v>5</v>
      </c>
      <c r="J16" s="610"/>
      <c r="K16" s="610"/>
      <c r="L16" s="610"/>
      <c r="M16" s="610"/>
      <c r="N16" s="610" t="s">
        <v>5</v>
      </c>
    </row>
    <row r="17" spans="1:16" ht="24" customHeight="1" x14ac:dyDescent="0.25">
      <c r="A17" s="636" t="s">
        <v>376</v>
      </c>
      <c r="B17" s="497" t="s">
        <v>190</v>
      </c>
      <c r="C17" s="498">
        <v>100</v>
      </c>
      <c r="D17" s="613" t="s">
        <v>102</v>
      </c>
      <c r="E17" s="536">
        <v>1.2</v>
      </c>
      <c r="F17" s="536">
        <v>12.12</v>
      </c>
      <c r="G17" s="536">
        <v>4.08</v>
      </c>
      <c r="H17" s="536">
        <v>130.80000000000001</v>
      </c>
      <c r="I17" s="536">
        <v>51.15</v>
      </c>
      <c r="J17" s="528">
        <v>0.9</v>
      </c>
      <c r="K17" s="528">
        <v>5.0999999999999996</v>
      </c>
      <c r="L17" s="528">
        <v>3.6</v>
      </c>
      <c r="M17" s="528">
        <v>64</v>
      </c>
      <c r="N17" s="528">
        <v>14.1</v>
      </c>
    </row>
    <row r="18" spans="1:16" ht="24" customHeight="1" x14ac:dyDescent="0.25">
      <c r="A18" s="640" t="s">
        <v>377</v>
      </c>
      <c r="B18" s="571" t="s">
        <v>505</v>
      </c>
      <c r="C18" s="590">
        <v>250</v>
      </c>
      <c r="D18" s="542">
        <v>300</v>
      </c>
      <c r="E18" s="536">
        <v>2.1</v>
      </c>
      <c r="F18" s="536">
        <v>6</v>
      </c>
      <c r="G18" s="536">
        <v>9.32</v>
      </c>
      <c r="H18" s="536">
        <v>121.6</v>
      </c>
      <c r="I18" s="536">
        <v>22.17</v>
      </c>
      <c r="J18" s="504">
        <v>8.44</v>
      </c>
      <c r="K18" s="504">
        <v>4.1399999999999997</v>
      </c>
      <c r="L18" s="504">
        <v>12.99</v>
      </c>
      <c r="M18" s="504">
        <v>166.25</v>
      </c>
      <c r="N18" s="504">
        <v>10.4</v>
      </c>
    </row>
    <row r="19" spans="1:16" ht="24" customHeight="1" x14ac:dyDescent="0.25">
      <c r="A19" s="816" t="s">
        <v>378</v>
      </c>
      <c r="B19" s="490" t="s">
        <v>545</v>
      </c>
      <c r="C19" s="500">
        <v>150</v>
      </c>
      <c r="D19" s="542">
        <v>100</v>
      </c>
      <c r="E19" s="536">
        <v>17.8</v>
      </c>
      <c r="F19" s="536">
        <v>17.5</v>
      </c>
      <c r="G19" s="536">
        <v>14.3</v>
      </c>
      <c r="H19" s="536">
        <v>286</v>
      </c>
      <c r="I19" s="614">
        <v>0</v>
      </c>
      <c r="J19" s="501">
        <v>18.52</v>
      </c>
      <c r="K19" s="501">
        <v>18.71</v>
      </c>
      <c r="L19" s="501">
        <v>18.940000000000001</v>
      </c>
      <c r="M19" s="501">
        <v>318.35000000000002</v>
      </c>
      <c r="N19" s="501">
        <v>1.34</v>
      </c>
      <c r="O19" s="67"/>
      <c r="P19" s="25"/>
    </row>
    <row r="20" spans="1:16" s="415" customFormat="1" ht="21.95" customHeight="1" x14ac:dyDescent="0.25">
      <c r="A20" s="636" t="s">
        <v>232</v>
      </c>
      <c r="B20" s="595" t="s">
        <v>15</v>
      </c>
      <c r="C20" s="619">
        <v>200</v>
      </c>
      <c r="D20" s="501"/>
      <c r="E20" s="501"/>
      <c r="F20" s="501"/>
      <c r="G20" s="501"/>
      <c r="H20" s="501"/>
      <c r="I20" s="501"/>
      <c r="J20" s="501">
        <v>7.54</v>
      </c>
      <c r="K20" s="501">
        <v>0.89</v>
      </c>
      <c r="L20" s="501">
        <v>38.74</v>
      </c>
      <c r="M20" s="501">
        <v>193.38</v>
      </c>
      <c r="N20" s="501">
        <v>1.2999999999999999E-2</v>
      </c>
      <c r="O20" s="305"/>
      <c r="P20" s="305"/>
    </row>
    <row r="21" spans="1:16" ht="21.95" customHeight="1" x14ac:dyDescent="0.25">
      <c r="A21" s="637" t="s">
        <v>379</v>
      </c>
      <c r="B21" s="602" t="s">
        <v>380</v>
      </c>
      <c r="C21" s="542">
        <v>200</v>
      </c>
      <c r="D21" s="542">
        <v>200</v>
      </c>
      <c r="E21" s="536">
        <v>0.1</v>
      </c>
      <c r="F21" s="536">
        <v>0</v>
      </c>
      <c r="G21" s="536">
        <v>20.7</v>
      </c>
      <c r="H21" s="536">
        <v>96</v>
      </c>
      <c r="I21" s="536">
        <v>1.2</v>
      </c>
      <c r="J21" s="528">
        <v>0.5</v>
      </c>
      <c r="K21" s="528">
        <v>0</v>
      </c>
      <c r="L21" s="528">
        <v>19.8</v>
      </c>
      <c r="M21" s="528">
        <v>81</v>
      </c>
      <c r="N21" s="501">
        <v>0.02</v>
      </c>
      <c r="O21" s="25"/>
    </row>
    <row r="22" spans="1:16" ht="24" customHeight="1" x14ac:dyDescent="0.25">
      <c r="A22" s="641" t="s">
        <v>515</v>
      </c>
      <c r="B22" s="490" t="s">
        <v>10</v>
      </c>
      <c r="C22" s="500">
        <v>80</v>
      </c>
      <c r="D22" s="542">
        <v>70</v>
      </c>
      <c r="E22" s="536">
        <f>5.6*D22/100</f>
        <v>3.92</v>
      </c>
      <c r="F22" s="536">
        <f>0.8*D22/100</f>
        <v>0.56000000000000005</v>
      </c>
      <c r="G22" s="536">
        <f>39.2*D22/100</f>
        <v>27.44</v>
      </c>
      <c r="H22" s="536">
        <f>235*D22/100</f>
        <v>164.5</v>
      </c>
      <c r="I22" s="536">
        <v>0</v>
      </c>
      <c r="J22" s="501">
        <f>E22*C22/D22</f>
        <v>4.4800000000000004</v>
      </c>
      <c r="K22" s="501">
        <f>F22*C22/D22</f>
        <v>0.64</v>
      </c>
      <c r="L22" s="501">
        <f>G22*C22/D22</f>
        <v>31.360000000000003</v>
      </c>
      <c r="M22" s="501">
        <v>188</v>
      </c>
      <c r="N22" s="501">
        <v>0</v>
      </c>
    </row>
    <row r="23" spans="1:16" ht="24" customHeight="1" x14ac:dyDescent="0.25">
      <c r="A23" s="641" t="s">
        <v>516</v>
      </c>
      <c r="B23" s="490" t="s">
        <v>4</v>
      </c>
      <c r="C23" s="500">
        <v>40</v>
      </c>
      <c r="D23" s="542">
        <v>40</v>
      </c>
      <c r="E23" s="536">
        <f>4.6*D23/100</f>
        <v>1.84</v>
      </c>
      <c r="F23" s="536">
        <f>1.2*D23/100</f>
        <v>0.48</v>
      </c>
      <c r="G23" s="536">
        <f>33.4*D23/100</f>
        <v>13.36</v>
      </c>
      <c r="H23" s="536">
        <f>174*D23/100</f>
        <v>69.599999999999994</v>
      </c>
      <c r="I23" s="536">
        <v>0</v>
      </c>
      <c r="J23" s="501">
        <f>E23*C23/D23</f>
        <v>1.8400000000000003</v>
      </c>
      <c r="K23" s="501">
        <f>F23*C23/D23</f>
        <v>0.48</v>
      </c>
      <c r="L23" s="501">
        <f>G23*C23/D23</f>
        <v>13.36</v>
      </c>
      <c r="M23" s="501">
        <v>45.6</v>
      </c>
      <c r="N23" s="501">
        <v>0</v>
      </c>
    </row>
    <row r="24" spans="1:16" ht="15" customHeight="1" x14ac:dyDescent="0.25">
      <c r="A24" s="811"/>
      <c r="B24" s="786" t="s">
        <v>26</v>
      </c>
      <c r="C24" s="817"/>
      <c r="D24" s="626"/>
      <c r="E24" s="627">
        <f>SUM(E17:E23)</f>
        <v>26.960000000000004</v>
      </c>
      <c r="F24" s="627">
        <f>SUM(F17:F23)</f>
        <v>36.659999999999997</v>
      </c>
      <c r="G24" s="627">
        <f>SUM(G17:G23)</f>
        <v>89.2</v>
      </c>
      <c r="H24" s="628">
        <v>1049</v>
      </c>
      <c r="I24" s="627">
        <f>SUM(I17:I23)</f>
        <v>74.52</v>
      </c>
      <c r="J24" s="787">
        <f>SUM(J17:J23)</f>
        <v>42.22</v>
      </c>
      <c r="K24" s="787">
        <f>SUM(K17:K23)</f>
        <v>29.96</v>
      </c>
      <c r="L24" s="787">
        <f>SUM(L17:L23)</f>
        <v>138.79000000000002</v>
      </c>
      <c r="M24" s="787">
        <f>SUM(M17:M23)</f>
        <v>1056.58</v>
      </c>
      <c r="N24" s="787">
        <f>SUM(N17:N23)</f>
        <v>25.873000000000001</v>
      </c>
    </row>
    <row r="25" spans="1:16" ht="15" customHeight="1" x14ac:dyDescent="0.25">
      <c r="A25" s="803" t="s">
        <v>6</v>
      </c>
      <c r="B25" s="804"/>
      <c r="C25" s="625"/>
      <c r="D25" s="532"/>
      <c r="E25" s="610"/>
      <c r="F25" s="610"/>
      <c r="G25" s="610"/>
      <c r="H25" s="610"/>
      <c r="I25" s="610"/>
      <c r="J25" s="610"/>
      <c r="K25" s="610"/>
      <c r="L25" s="610"/>
      <c r="M25" s="610"/>
      <c r="N25" s="610"/>
    </row>
    <row r="26" spans="1:16" ht="21.95" customHeight="1" x14ac:dyDescent="0.25">
      <c r="A26" s="641" t="s">
        <v>270</v>
      </c>
      <c r="B26" s="618" t="s">
        <v>271</v>
      </c>
      <c r="C26" s="619">
        <v>200</v>
      </c>
      <c r="D26" s="532"/>
      <c r="E26" s="610"/>
      <c r="F26" s="610"/>
      <c r="G26" s="610"/>
      <c r="H26" s="610"/>
      <c r="I26" s="610"/>
      <c r="J26" s="512">
        <v>0.3</v>
      </c>
      <c r="K26" s="512">
        <v>0</v>
      </c>
      <c r="L26" s="512">
        <v>20.100000000000001</v>
      </c>
      <c r="M26" s="512">
        <v>81</v>
      </c>
      <c r="N26" s="513">
        <v>0.8</v>
      </c>
    </row>
    <row r="27" spans="1:16" s="359" customFormat="1" ht="21.95" customHeight="1" x14ac:dyDescent="0.2">
      <c r="A27" s="640" t="s">
        <v>412</v>
      </c>
      <c r="B27" s="548" t="s">
        <v>470</v>
      </c>
      <c r="C27" s="542" t="s">
        <v>95</v>
      </c>
      <c r="D27" s="492"/>
      <c r="E27" s="501"/>
      <c r="F27" s="501"/>
      <c r="G27" s="501"/>
      <c r="H27" s="501"/>
      <c r="I27" s="501"/>
      <c r="J27" s="501">
        <v>16</v>
      </c>
      <c r="K27" s="501">
        <v>9</v>
      </c>
      <c r="L27" s="501">
        <v>21.06</v>
      </c>
      <c r="M27" s="501">
        <v>288.8</v>
      </c>
      <c r="N27" s="501">
        <v>0.13</v>
      </c>
    </row>
    <row r="28" spans="1:16" ht="15" customHeight="1" x14ac:dyDescent="0.25">
      <c r="A28" s="811"/>
      <c r="B28" s="786" t="s">
        <v>26</v>
      </c>
      <c r="C28" s="812"/>
      <c r="D28" s="813"/>
      <c r="E28" s="787" t="e">
        <f>SUM(#REF!)</f>
        <v>#REF!</v>
      </c>
      <c r="F28" s="787" t="e">
        <f>SUM(#REF!)</f>
        <v>#REF!</v>
      </c>
      <c r="G28" s="787" t="e">
        <f>SUM(#REF!)</f>
        <v>#REF!</v>
      </c>
      <c r="H28" s="788">
        <v>444</v>
      </c>
      <c r="I28" s="787" t="e">
        <f>SUM(#REF!)</f>
        <v>#REF!</v>
      </c>
      <c r="J28" s="787">
        <f>SUM(J26:J27)</f>
        <v>16.3</v>
      </c>
      <c r="K28" s="787">
        <f>SUM(K26:K27)</f>
        <v>9</v>
      </c>
      <c r="L28" s="787">
        <f>SUM(L26:L27)</f>
        <v>41.16</v>
      </c>
      <c r="M28" s="787">
        <f>SUM(M26:M27)</f>
        <v>369.8</v>
      </c>
      <c r="N28" s="787">
        <f>SUM(N26:N27)</f>
        <v>0.93</v>
      </c>
      <c r="O28" s="25"/>
    </row>
    <row r="29" spans="1:16" ht="15" customHeight="1" x14ac:dyDescent="0.25">
      <c r="A29" s="803" t="s">
        <v>7</v>
      </c>
      <c r="B29" s="804"/>
      <c r="C29" s="625"/>
      <c r="D29" s="818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25"/>
    </row>
    <row r="30" spans="1:16" ht="21.95" customHeight="1" x14ac:dyDescent="0.25">
      <c r="A30" s="636" t="s">
        <v>381</v>
      </c>
      <c r="B30" s="490" t="s">
        <v>382</v>
      </c>
      <c r="C30" s="542">
        <v>100</v>
      </c>
      <c r="D30" s="542">
        <v>120</v>
      </c>
      <c r="E30" s="501">
        <v>0.96</v>
      </c>
      <c r="F30" s="501">
        <v>0.12</v>
      </c>
      <c r="G30" s="501">
        <v>3</v>
      </c>
      <c r="H30" s="501">
        <v>16.8</v>
      </c>
      <c r="I30" s="501">
        <v>12</v>
      </c>
      <c r="J30" s="501">
        <v>2</v>
      </c>
      <c r="K30" s="501">
        <v>0.33</v>
      </c>
      <c r="L30" s="501">
        <v>10.16</v>
      </c>
      <c r="M30" s="501">
        <v>52.16</v>
      </c>
      <c r="N30" s="501">
        <v>1.91</v>
      </c>
    </row>
    <row r="31" spans="1:16" ht="21.95" customHeight="1" x14ac:dyDescent="0.25">
      <c r="A31" s="636" t="s">
        <v>269</v>
      </c>
      <c r="B31" s="548" t="s">
        <v>21</v>
      </c>
      <c r="C31" s="500">
        <v>120</v>
      </c>
      <c r="D31" s="492">
        <v>170</v>
      </c>
      <c r="E31" s="501">
        <v>19.399999999999999</v>
      </c>
      <c r="F31" s="501">
        <v>7.46</v>
      </c>
      <c r="G31" s="501">
        <v>6.97</v>
      </c>
      <c r="H31" s="502">
        <v>171</v>
      </c>
      <c r="I31" s="501">
        <v>3.125</v>
      </c>
      <c r="J31" s="528">
        <v>13.6</v>
      </c>
      <c r="K31" s="528">
        <v>13.5</v>
      </c>
      <c r="L31" s="528">
        <v>4.0999999999999996</v>
      </c>
      <c r="M31" s="528">
        <v>192</v>
      </c>
      <c r="N31" s="528">
        <v>2.2999999999999998</v>
      </c>
    </row>
    <row r="32" spans="1:16" ht="21.95" customHeight="1" x14ac:dyDescent="0.25">
      <c r="A32" s="636" t="s">
        <v>546</v>
      </c>
      <c r="B32" s="575" t="s">
        <v>547</v>
      </c>
      <c r="C32" s="542">
        <v>200</v>
      </c>
      <c r="D32" s="542">
        <v>200</v>
      </c>
      <c r="E32" s="536">
        <f>J32*D32/C32</f>
        <v>4.5999999999999996</v>
      </c>
      <c r="F32" s="536">
        <v>8.8000000000000007</v>
      </c>
      <c r="G32" s="536">
        <v>21.8</v>
      </c>
      <c r="H32" s="536">
        <v>164</v>
      </c>
      <c r="I32" s="536">
        <v>6.8</v>
      </c>
      <c r="J32" s="528">
        <v>4.5999999999999996</v>
      </c>
      <c r="K32" s="528">
        <v>15</v>
      </c>
      <c r="L32" s="528">
        <v>24.4</v>
      </c>
      <c r="M32" s="528">
        <v>208</v>
      </c>
      <c r="N32" s="528">
        <v>15.3</v>
      </c>
    </row>
    <row r="33" spans="1:14" ht="24" customHeight="1" x14ac:dyDescent="0.25">
      <c r="A33" s="640" t="s">
        <v>244</v>
      </c>
      <c r="B33" s="535" t="s">
        <v>472</v>
      </c>
      <c r="C33" s="492">
        <v>200</v>
      </c>
      <c r="D33" s="501">
        <v>0.2</v>
      </c>
      <c r="E33" s="501">
        <v>0</v>
      </c>
      <c r="F33" s="501">
        <v>12.5</v>
      </c>
      <c r="G33" s="501">
        <v>50.7</v>
      </c>
      <c r="H33" s="501">
        <v>12</v>
      </c>
      <c r="I33" s="555">
        <v>2.8</v>
      </c>
      <c r="J33" s="499">
        <v>0.3</v>
      </c>
      <c r="K33" s="499">
        <v>0.6</v>
      </c>
      <c r="L33" s="499">
        <v>7.1</v>
      </c>
      <c r="M33" s="499">
        <v>35</v>
      </c>
      <c r="N33" s="559">
        <v>9.64</v>
      </c>
    </row>
    <row r="34" spans="1:14" ht="26.25" customHeight="1" x14ac:dyDescent="0.25">
      <c r="A34" s="641" t="s">
        <v>515</v>
      </c>
      <c r="B34" s="490" t="s">
        <v>10</v>
      </c>
      <c r="C34" s="500">
        <v>80</v>
      </c>
      <c r="D34" s="542">
        <v>50</v>
      </c>
      <c r="E34" s="501">
        <f>5.6*D34/100</f>
        <v>2.8</v>
      </c>
      <c r="F34" s="501">
        <f>0.8*D34/100</f>
        <v>0.4</v>
      </c>
      <c r="G34" s="501">
        <f>39.2*D34/100</f>
        <v>19.600000000000001</v>
      </c>
      <c r="H34" s="501">
        <f>235*D34/100</f>
        <v>117.5</v>
      </c>
      <c r="I34" s="501">
        <v>0</v>
      </c>
      <c r="J34" s="501">
        <f>E34*C34/D34</f>
        <v>4.4800000000000004</v>
      </c>
      <c r="K34" s="501">
        <f>F34*C34/D34</f>
        <v>0.64</v>
      </c>
      <c r="L34" s="501">
        <f>G34*C34/D34</f>
        <v>31.36</v>
      </c>
      <c r="M34" s="501">
        <v>188</v>
      </c>
      <c r="N34" s="501">
        <v>0</v>
      </c>
    </row>
    <row r="35" spans="1:14" ht="23.25" customHeight="1" x14ac:dyDescent="0.25">
      <c r="A35" s="641" t="s">
        <v>516</v>
      </c>
      <c r="B35" s="490" t="s">
        <v>4</v>
      </c>
      <c r="C35" s="500">
        <v>60</v>
      </c>
      <c r="D35" s="542">
        <v>40</v>
      </c>
      <c r="E35" s="501">
        <f>4.6*D35/100</f>
        <v>1.84</v>
      </c>
      <c r="F35" s="501">
        <f>1.2*D35/100</f>
        <v>0.48</v>
      </c>
      <c r="G35" s="501">
        <f>33.4*D35/100</f>
        <v>13.36</v>
      </c>
      <c r="H35" s="501">
        <f>174*D35/100</f>
        <v>69.599999999999994</v>
      </c>
      <c r="I35" s="501">
        <v>0</v>
      </c>
      <c r="J35" s="501">
        <f>E35*C35/D35</f>
        <v>2.7600000000000002</v>
      </c>
      <c r="K35" s="501">
        <f>F35*C35/D35</f>
        <v>0.72</v>
      </c>
      <c r="L35" s="501">
        <f>G35*C35/D35</f>
        <v>20.04</v>
      </c>
      <c r="M35" s="501">
        <v>69.599999999999994</v>
      </c>
      <c r="N35" s="501">
        <v>0</v>
      </c>
    </row>
    <row r="36" spans="1:14" ht="15" customHeight="1" x14ac:dyDescent="0.25">
      <c r="A36" s="811"/>
      <c r="B36" s="786" t="s">
        <v>26</v>
      </c>
      <c r="C36" s="812"/>
      <c r="D36" s="813"/>
      <c r="E36" s="787">
        <f t="shared" ref="E36:N36" si="0">SUM(E30:E35)</f>
        <v>29.6</v>
      </c>
      <c r="F36" s="787">
        <f t="shared" si="0"/>
        <v>29.76</v>
      </c>
      <c r="G36" s="787">
        <f t="shared" si="0"/>
        <v>115.42999999999999</v>
      </c>
      <c r="H36" s="788">
        <f t="shared" si="0"/>
        <v>550.9</v>
      </c>
      <c r="I36" s="787">
        <f t="shared" si="0"/>
        <v>24.725000000000001</v>
      </c>
      <c r="J36" s="787">
        <f t="shared" si="0"/>
        <v>27.740000000000002</v>
      </c>
      <c r="K36" s="787">
        <f t="shared" si="0"/>
        <v>30.79</v>
      </c>
      <c r="L36" s="787">
        <f t="shared" si="0"/>
        <v>97.16</v>
      </c>
      <c r="M36" s="787">
        <v>774.16</v>
      </c>
      <c r="N36" s="787">
        <f t="shared" si="0"/>
        <v>29.150000000000002</v>
      </c>
    </row>
    <row r="37" spans="1:14" ht="15" customHeight="1" x14ac:dyDescent="0.25">
      <c r="A37" s="819" t="s">
        <v>45</v>
      </c>
      <c r="B37" s="820"/>
      <c r="C37" s="805"/>
      <c r="D37" s="821"/>
      <c r="E37" s="822"/>
      <c r="F37" s="822"/>
      <c r="G37" s="822"/>
      <c r="H37" s="822"/>
      <c r="I37" s="822"/>
      <c r="J37" s="610"/>
      <c r="K37" s="610"/>
      <c r="L37" s="610"/>
      <c r="M37" s="610"/>
      <c r="N37" s="610"/>
    </row>
    <row r="38" spans="1:14" ht="21.95" customHeight="1" x14ac:dyDescent="0.25">
      <c r="A38" s="636" t="s">
        <v>325</v>
      </c>
      <c r="B38" s="490" t="s">
        <v>326</v>
      </c>
      <c r="C38" s="500">
        <v>200</v>
      </c>
      <c r="D38" s="492">
        <v>180</v>
      </c>
      <c r="E38" s="501">
        <v>5.22</v>
      </c>
      <c r="F38" s="501">
        <v>4.5</v>
      </c>
      <c r="G38" s="501">
        <v>7.2</v>
      </c>
      <c r="H38" s="501">
        <v>90</v>
      </c>
      <c r="I38" s="501">
        <v>1.26</v>
      </c>
      <c r="J38" s="528">
        <v>5.8</v>
      </c>
      <c r="K38" s="528">
        <v>5</v>
      </c>
      <c r="L38" s="528">
        <v>8</v>
      </c>
      <c r="M38" s="528">
        <v>100</v>
      </c>
      <c r="N38" s="528">
        <v>1.4</v>
      </c>
    </row>
    <row r="39" spans="1:14" ht="21.95" customHeight="1" x14ac:dyDescent="0.25">
      <c r="A39" s="640" t="s">
        <v>528</v>
      </c>
      <c r="B39" s="529" t="s">
        <v>327</v>
      </c>
      <c r="C39" s="526">
        <v>10</v>
      </c>
      <c r="D39" s="494"/>
      <c r="E39" s="536"/>
      <c r="F39" s="536"/>
      <c r="G39" s="536"/>
      <c r="H39" s="536"/>
      <c r="I39" s="536"/>
      <c r="J39" s="526">
        <v>0.75</v>
      </c>
      <c r="K39" s="526">
        <v>0.98</v>
      </c>
      <c r="L39" s="526">
        <v>7.44</v>
      </c>
      <c r="M39" s="526">
        <v>41.7</v>
      </c>
      <c r="N39" s="526">
        <v>0</v>
      </c>
    </row>
    <row r="40" spans="1:14" ht="15" customHeight="1" x14ac:dyDescent="0.25">
      <c r="A40" s="823"/>
      <c r="B40" s="786" t="s">
        <v>26</v>
      </c>
      <c r="C40" s="812"/>
      <c r="D40" s="813"/>
      <c r="E40" s="787">
        <v>16.829999999999998</v>
      </c>
      <c r="F40" s="787">
        <v>8.8800000000000008</v>
      </c>
      <c r="G40" s="787">
        <v>75.16</v>
      </c>
      <c r="H40" s="788">
        <v>744</v>
      </c>
      <c r="I40" s="787">
        <v>1.36</v>
      </c>
      <c r="J40" s="787">
        <v>6.6</v>
      </c>
      <c r="K40" s="787">
        <v>6</v>
      </c>
      <c r="L40" s="787">
        <v>15.4</v>
      </c>
      <c r="M40" s="787">
        <v>141.69999999999999</v>
      </c>
      <c r="N40" s="787">
        <v>1.4</v>
      </c>
    </row>
    <row r="41" spans="1:14" ht="15" customHeight="1" x14ac:dyDescent="0.25">
      <c r="A41" s="811"/>
      <c r="B41" s="824"/>
      <c r="C41" s="522"/>
      <c r="D41" s="532"/>
      <c r="E41" s="536"/>
      <c r="F41" s="536"/>
      <c r="G41" s="536"/>
      <c r="H41" s="536"/>
      <c r="I41" s="536"/>
      <c r="J41" s="536"/>
      <c r="K41" s="536"/>
      <c r="L41" s="536"/>
      <c r="M41" s="536"/>
      <c r="N41" s="536"/>
    </row>
    <row r="42" spans="1:14" ht="15" customHeight="1" x14ac:dyDescent="0.25">
      <c r="A42" s="825"/>
      <c r="B42" s="802" t="s">
        <v>55</v>
      </c>
      <c r="C42" s="817"/>
      <c r="D42" s="626"/>
      <c r="E42" s="787">
        <v>16.829999999999998</v>
      </c>
      <c r="F42" s="787">
        <v>8.8800000000000008</v>
      </c>
      <c r="G42" s="787">
        <v>75.16</v>
      </c>
      <c r="H42" s="788">
        <v>744</v>
      </c>
      <c r="I42" s="801">
        <v>1.36</v>
      </c>
      <c r="J42" s="787">
        <v>111.17</v>
      </c>
      <c r="K42" s="787">
        <v>98.96</v>
      </c>
      <c r="L42" s="787">
        <v>384.53</v>
      </c>
      <c r="M42" s="787">
        <v>3010.04</v>
      </c>
      <c r="N42" s="801">
        <v>74.89</v>
      </c>
    </row>
  </sheetData>
  <mergeCells count="9">
    <mergeCell ref="A37:B37"/>
    <mergeCell ref="A25:B25"/>
    <mergeCell ref="A29:B29"/>
    <mergeCell ref="J1:N1"/>
    <mergeCell ref="A4:B4"/>
    <mergeCell ref="A16:B16"/>
    <mergeCell ref="E1:I1"/>
    <mergeCell ref="A2:A3"/>
    <mergeCell ref="A12:B12"/>
  </mergeCells>
  <pageMargins left="0.59055118110236227" right="0.39370078740157483" top="0.39370078740157483" bottom="0.39370078740157483" header="0" footer="0"/>
  <pageSetup paperSize="9" scale="95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="90" zoomScaleNormal="90" workbookViewId="0">
      <selection activeCell="O19" sqref="O19"/>
    </sheetView>
  </sheetViews>
  <sheetFormatPr defaultRowHeight="15" x14ac:dyDescent="0.25"/>
  <cols>
    <col min="1" max="1" width="11.7109375" customWidth="1"/>
    <col min="2" max="2" width="30.7109375" customWidth="1"/>
    <col min="3" max="3" width="8.7109375" customWidth="1"/>
    <col min="4" max="4" width="8.7109375" hidden="1" customWidth="1"/>
    <col min="5" max="6" width="8.7109375" customWidth="1"/>
    <col min="7" max="7" width="10.28515625" customWidth="1"/>
    <col min="8" max="9" width="8.7109375" customWidth="1"/>
    <col min="10" max="10" width="6.28515625" hidden="1" customWidth="1"/>
    <col min="11" max="11" width="7" hidden="1" customWidth="1"/>
    <col min="12" max="12" width="8" hidden="1" customWidth="1"/>
    <col min="13" max="13" width="12.28515625" hidden="1" customWidth="1"/>
    <col min="14" max="14" width="6.7109375" hidden="1" customWidth="1"/>
    <col min="19" max="19" width="13.7109375" customWidth="1"/>
  </cols>
  <sheetData>
    <row r="1" spans="1:17" ht="23.25" x14ac:dyDescent="0.25">
      <c r="A1" s="826" t="s">
        <v>0</v>
      </c>
      <c r="B1" s="827"/>
      <c r="C1" s="828" t="s">
        <v>125</v>
      </c>
      <c r="D1" s="291" t="s">
        <v>115</v>
      </c>
      <c r="E1" s="829" t="s">
        <v>115</v>
      </c>
      <c r="F1" s="830"/>
      <c r="G1" s="830"/>
      <c r="H1" s="830"/>
      <c r="I1" s="831"/>
      <c r="J1" s="749" t="s">
        <v>125</v>
      </c>
      <c r="K1" s="749"/>
      <c r="L1" s="749"/>
      <c r="M1" s="749"/>
      <c r="N1" s="749"/>
    </row>
    <row r="2" spans="1:17" ht="34.5" customHeight="1" x14ac:dyDescent="0.25">
      <c r="A2" s="647" t="s">
        <v>23</v>
      </c>
      <c r="B2" s="619" t="s">
        <v>1</v>
      </c>
      <c r="C2" s="500" t="s">
        <v>78</v>
      </c>
      <c r="D2" s="500" t="s">
        <v>78</v>
      </c>
      <c r="E2" s="605" t="s">
        <v>79</v>
      </c>
      <c r="F2" s="605" t="s">
        <v>36</v>
      </c>
      <c r="G2" s="605" t="s">
        <v>66</v>
      </c>
      <c r="H2" s="605" t="s">
        <v>31</v>
      </c>
      <c r="I2" s="832" t="s">
        <v>39</v>
      </c>
      <c r="J2" s="229" t="s">
        <v>35</v>
      </c>
      <c r="K2" s="229" t="s">
        <v>36</v>
      </c>
      <c r="L2" s="229" t="s">
        <v>84</v>
      </c>
      <c r="M2" s="229" t="s">
        <v>31</v>
      </c>
      <c r="N2" s="230" t="s">
        <v>32</v>
      </c>
    </row>
    <row r="3" spans="1:17" ht="15" customHeight="1" x14ac:dyDescent="0.25">
      <c r="A3" s="748"/>
      <c r="B3" s="551" t="s">
        <v>574</v>
      </c>
      <c r="C3" s="833"/>
      <c r="D3" s="827"/>
      <c r="E3" s="532"/>
      <c r="F3" s="532"/>
      <c r="G3" s="532"/>
      <c r="H3" s="532"/>
      <c r="I3" s="834"/>
      <c r="J3" s="12"/>
      <c r="K3" s="12"/>
      <c r="L3" s="12"/>
      <c r="M3" s="12"/>
      <c r="N3" s="13"/>
    </row>
    <row r="4" spans="1:17" x14ac:dyDescent="0.25">
      <c r="A4" s="803" t="s">
        <v>3</v>
      </c>
      <c r="B4" s="804"/>
      <c r="C4" s="625"/>
      <c r="D4" s="532"/>
      <c r="E4" s="533"/>
      <c r="F4" s="533"/>
      <c r="G4" s="533"/>
      <c r="H4" s="533"/>
      <c r="I4" s="533"/>
      <c r="J4" s="182"/>
      <c r="K4" s="182"/>
      <c r="L4" s="182"/>
      <c r="M4" s="182"/>
      <c r="N4" s="182"/>
      <c r="O4" s="25"/>
      <c r="P4" s="25"/>
      <c r="Q4" s="25"/>
    </row>
    <row r="5" spans="1:17" ht="27.75" customHeight="1" x14ac:dyDescent="0.25">
      <c r="A5" s="636" t="s">
        <v>368</v>
      </c>
      <c r="B5" s="535" t="s">
        <v>93</v>
      </c>
      <c r="C5" s="492">
        <v>45</v>
      </c>
      <c r="D5" s="492" t="s">
        <v>112</v>
      </c>
      <c r="E5" s="501">
        <v>6.7</v>
      </c>
      <c r="F5" s="501">
        <v>9.5</v>
      </c>
      <c r="G5" s="501">
        <v>9.9</v>
      </c>
      <c r="H5" s="501">
        <v>153</v>
      </c>
      <c r="I5" s="504">
        <v>0.1</v>
      </c>
      <c r="J5" s="55">
        <v>3.2</v>
      </c>
      <c r="K5" s="55">
        <v>5.2</v>
      </c>
      <c r="L5" s="55">
        <v>6.03</v>
      </c>
      <c r="M5" s="55">
        <v>123</v>
      </c>
      <c r="N5" s="55">
        <v>0</v>
      </c>
      <c r="O5" s="25"/>
      <c r="P5" s="25"/>
      <c r="Q5" s="25"/>
    </row>
    <row r="6" spans="1:17" ht="21.95" customHeight="1" x14ac:dyDescent="0.25">
      <c r="A6" s="631" t="s">
        <v>551</v>
      </c>
      <c r="B6" s="535" t="s">
        <v>552</v>
      </c>
      <c r="C6" s="492">
        <v>200</v>
      </c>
      <c r="D6" s="501"/>
      <c r="E6" s="501">
        <v>7.8</v>
      </c>
      <c r="F6" s="501">
        <v>9.4600000000000009</v>
      </c>
      <c r="G6" s="501">
        <v>35.799999999999997</v>
      </c>
      <c r="H6" s="504">
        <v>283.60000000000002</v>
      </c>
      <c r="I6" s="504">
        <v>1.46</v>
      </c>
      <c r="J6" s="186">
        <v>6.82</v>
      </c>
      <c r="K6" s="186">
        <v>8.2100000000000009</v>
      </c>
      <c r="L6" s="186">
        <v>40.700000000000003</v>
      </c>
      <c r="M6" s="187">
        <v>264</v>
      </c>
      <c r="N6" s="186">
        <v>1.43</v>
      </c>
      <c r="O6" s="25"/>
      <c r="P6" s="25"/>
      <c r="Q6" s="25"/>
    </row>
    <row r="7" spans="1:17" ht="15" customHeight="1" x14ac:dyDescent="0.25">
      <c r="A7" s="636" t="s">
        <v>339</v>
      </c>
      <c r="B7" s="490" t="s">
        <v>265</v>
      </c>
      <c r="C7" s="542">
        <v>200</v>
      </c>
      <c r="D7" s="506">
        <v>200</v>
      </c>
      <c r="E7" s="501">
        <v>4.5999999999999996</v>
      </c>
      <c r="F7" s="501">
        <v>3.6</v>
      </c>
      <c r="G7" s="501">
        <v>12.6</v>
      </c>
      <c r="H7" s="501">
        <v>100.4</v>
      </c>
      <c r="I7" s="528">
        <v>0.68</v>
      </c>
      <c r="J7" s="82">
        <v>0</v>
      </c>
      <c r="K7" s="82">
        <v>0</v>
      </c>
      <c r="L7" s="82">
        <v>15.2</v>
      </c>
      <c r="M7" s="82">
        <v>60</v>
      </c>
      <c r="N7" s="82">
        <v>1.1000000000000001</v>
      </c>
      <c r="O7" s="25"/>
      <c r="P7" s="25"/>
      <c r="Q7" s="25"/>
    </row>
    <row r="8" spans="1:17" ht="21" x14ac:dyDescent="0.25">
      <c r="A8" s="641" t="s">
        <v>515</v>
      </c>
      <c r="B8" s="490" t="s">
        <v>10</v>
      </c>
      <c r="C8" s="500">
        <v>20</v>
      </c>
      <c r="D8" s="542">
        <v>40</v>
      </c>
      <c r="E8" s="501">
        <f>5.6*D8/100</f>
        <v>2.2400000000000002</v>
      </c>
      <c r="F8" s="501">
        <f>0.8*D8/100</f>
        <v>0.32</v>
      </c>
      <c r="G8" s="501">
        <f>39.2*D8/100</f>
        <v>15.68</v>
      </c>
      <c r="H8" s="501">
        <v>47</v>
      </c>
      <c r="I8" s="501">
        <v>0</v>
      </c>
      <c r="J8" s="55">
        <f>E8*C8/D8</f>
        <v>1.1200000000000001</v>
      </c>
      <c r="K8" s="55">
        <f>F8*C8/D8</f>
        <v>0.16</v>
      </c>
      <c r="L8" s="55">
        <f>G8*C8/D8</f>
        <v>7.8400000000000007</v>
      </c>
      <c r="M8" s="55">
        <f>H8*C8/D8</f>
        <v>23.5</v>
      </c>
      <c r="N8" s="55">
        <v>0</v>
      </c>
      <c r="O8" s="25"/>
    </row>
    <row r="9" spans="1:17" ht="21" x14ac:dyDescent="0.25">
      <c r="A9" s="641" t="s">
        <v>516</v>
      </c>
      <c r="B9" s="490" t="s">
        <v>4</v>
      </c>
      <c r="C9" s="500">
        <v>20</v>
      </c>
      <c r="D9" s="542">
        <v>40</v>
      </c>
      <c r="E9" s="501">
        <f>4.6*D9/100</f>
        <v>1.84</v>
      </c>
      <c r="F9" s="501">
        <f>1.2*D9/100</f>
        <v>0.48</v>
      </c>
      <c r="G9" s="501">
        <f>33.4*D9/100</f>
        <v>13.36</v>
      </c>
      <c r="H9" s="501">
        <v>34.799999999999997</v>
      </c>
      <c r="I9" s="501">
        <v>0</v>
      </c>
      <c r="J9" s="55"/>
      <c r="K9" s="55"/>
      <c r="L9" s="55"/>
      <c r="M9" s="55"/>
      <c r="N9" s="55"/>
      <c r="O9" s="25"/>
    </row>
    <row r="10" spans="1:17" x14ac:dyDescent="0.25">
      <c r="A10" s="811"/>
      <c r="B10" s="786" t="s">
        <v>26</v>
      </c>
      <c r="C10" s="812"/>
      <c r="D10" s="813"/>
      <c r="E10" s="787">
        <f>SUM(E1:E9)</f>
        <v>23.180000000000003</v>
      </c>
      <c r="F10" s="787">
        <f>SUM(F1:F9)</f>
        <v>23.360000000000003</v>
      </c>
      <c r="G10" s="787">
        <f>SUM(G1:G9)</f>
        <v>87.339999999999989</v>
      </c>
      <c r="H10" s="788">
        <f>SUM(H1:H9)</f>
        <v>618.79999999999995</v>
      </c>
      <c r="I10" s="787">
        <f>SUM(I1:I9)</f>
        <v>2.2400000000000002</v>
      </c>
      <c r="J10" s="55"/>
      <c r="K10" s="55"/>
      <c r="L10" s="55"/>
      <c r="M10" s="55"/>
      <c r="N10" s="55"/>
      <c r="O10" s="25"/>
    </row>
    <row r="11" spans="1:17" x14ac:dyDescent="0.25">
      <c r="A11" s="789" t="s">
        <v>406</v>
      </c>
      <c r="B11" s="790"/>
      <c r="C11" s="500"/>
      <c r="D11" s="542"/>
      <c r="E11" s="536"/>
      <c r="F11" s="536"/>
      <c r="G11" s="536"/>
      <c r="H11" s="536"/>
      <c r="I11" s="536"/>
      <c r="J11" s="55"/>
      <c r="K11" s="55"/>
      <c r="L11" s="55"/>
      <c r="M11" s="55"/>
      <c r="N11" s="55"/>
      <c r="O11" s="25"/>
    </row>
    <row r="12" spans="1:17" ht="15" customHeight="1" x14ac:dyDescent="0.25">
      <c r="A12" s="640" t="s">
        <v>493</v>
      </c>
      <c r="B12" s="490" t="s">
        <v>494</v>
      </c>
      <c r="C12" s="491">
        <v>180</v>
      </c>
      <c r="D12" s="491">
        <v>1.17</v>
      </c>
      <c r="E12" s="491">
        <v>1.17</v>
      </c>
      <c r="F12" s="491">
        <v>0.26</v>
      </c>
      <c r="G12" s="491">
        <v>10.53</v>
      </c>
      <c r="H12" s="492">
        <v>55.9</v>
      </c>
      <c r="I12" s="491">
        <v>78</v>
      </c>
      <c r="J12" s="55"/>
      <c r="K12" s="55"/>
      <c r="L12" s="55"/>
      <c r="M12" s="55"/>
      <c r="N12" s="55"/>
      <c r="O12" s="25"/>
    </row>
    <row r="13" spans="1:17" x14ac:dyDescent="0.25">
      <c r="A13" s="811"/>
      <c r="B13" s="786" t="s">
        <v>26</v>
      </c>
      <c r="C13" s="812"/>
      <c r="D13" s="813"/>
      <c r="E13" s="787">
        <f>SUM(E12:E12)</f>
        <v>1.17</v>
      </c>
      <c r="F13" s="787">
        <f>SUM(F12:F12)</f>
        <v>0.26</v>
      </c>
      <c r="G13" s="787">
        <f>SUM(G12:G12)</f>
        <v>10.53</v>
      </c>
      <c r="H13" s="788">
        <f>SUM(H12:H12)</f>
        <v>55.9</v>
      </c>
      <c r="I13" s="787">
        <f>SUM(I12:I12)</f>
        <v>78</v>
      </c>
      <c r="J13" s="185">
        <f>SUM(J5:J12)</f>
        <v>11.14</v>
      </c>
      <c r="K13" s="185">
        <f>SUM(K5:K12)</f>
        <v>13.57</v>
      </c>
      <c r="L13" s="185">
        <f>SUM(L5:L12)</f>
        <v>69.77000000000001</v>
      </c>
      <c r="M13" s="188">
        <f>SUM(M5:M12)</f>
        <v>470.5</v>
      </c>
      <c r="N13" s="185">
        <f>SUM(N5:N12)</f>
        <v>2.5300000000000002</v>
      </c>
      <c r="O13" s="25"/>
    </row>
    <row r="14" spans="1:17" x14ac:dyDescent="0.25">
      <c r="A14" s="803" t="s">
        <v>20</v>
      </c>
      <c r="B14" s="804"/>
      <c r="C14" s="625"/>
      <c r="D14" s="532"/>
      <c r="E14" s="610"/>
      <c r="F14" s="610"/>
      <c r="G14" s="610"/>
      <c r="H14" s="610"/>
      <c r="I14" s="610" t="s">
        <v>5</v>
      </c>
      <c r="J14" s="209"/>
      <c r="K14" s="209"/>
      <c r="L14" s="209"/>
      <c r="M14" s="209"/>
      <c r="N14" s="209" t="s">
        <v>5</v>
      </c>
      <c r="O14" s="25"/>
    </row>
    <row r="15" spans="1:17" ht="21" x14ac:dyDescent="0.25">
      <c r="A15" s="636" t="s">
        <v>538</v>
      </c>
      <c r="B15" s="490" t="s">
        <v>539</v>
      </c>
      <c r="C15" s="542">
        <v>100</v>
      </c>
      <c r="D15" s="613" t="s">
        <v>103</v>
      </c>
      <c r="E15" s="501">
        <v>0.7</v>
      </c>
      <c r="F15" s="501">
        <v>10.199999999999999</v>
      </c>
      <c r="G15" s="501">
        <v>5.7</v>
      </c>
      <c r="H15" s="501">
        <v>117</v>
      </c>
      <c r="I15" s="501">
        <v>13.3</v>
      </c>
      <c r="J15" s="131">
        <v>0.66500000000000004</v>
      </c>
      <c r="K15" s="131">
        <v>0.105</v>
      </c>
      <c r="L15" s="131">
        <v>2.2050000000000001</v>
      </c>
      <c r="M15" s="131">
        <v>13.3</v>
      </c>
      <c r="N15" s="131">
        <v>12.25</v>
      </c>
    </row>
    <row r="16" spans="1:17" ht="21.95" customHeight="1" x14ac:dyDescent="0.25">
      <c r="A16" s="636" t="s">
        <v>384</v>
      </c>
      <c r="B16" s="490" t="s">
        <v>385</v>
      </c>
      <c r="C16" s="500">
        <v>250</v>
      </c>
      <c r="D16" s="542">
        <v>300</v>
      </c>
      <c r="E16" s="501">
        <v>7.47</v>
      </c>
      <c r="F16" s="501">
        <v>11.07</v>
      </c>
      <c r="G16" s="501">
        <v>3.05</v>
      </c>
      <c r="H16" s="502">
        <v>142.25</v>
      </c>
      <c r="I16" s="501">
        <v>3.17</v>
      </c>
      <c r="J16" s="55">
        <v>2.34</v>
      </c>
      <c r="K16" s="55">
        <v>3.89</v>
      </c>
      <c r="L16" s="55">
        <v>13.61</v>
      </c>
      <c r="M16" s="55">
        <v>98.79</v>
      </c>
      <c r="N16" s="187">
        <v>8.41</v>
      </c>
      <c r="O16" s="25"/>
    </row>
    <row r="17" spans="1:15" ht="18" customHeight="1" x14ac:dyDescent="0.25">
      <c r="A17" s="636" t="s">
        <v>386</v>
      </c>
      <c r="B17" s="490" t="s">
        <v>387</v>
      </c>
      <c r="C17" s="500">
        <v>150</v>
      </c>
      <c r="D17" s="500" t="s">
        <v>90</v>
      </c>
      <c r="E17" s="501">
        <v>8.5</v>
      </c>
      <c r="F17" s="501">
        <v>8.3000000000000007</v>
      </c>
      <c r="G17" s="501">
        <v>4</v>
      </c>
      <c r="H17" s="501">
        <v>125</v>
      </c>
      <c r="I17" s="502">
        <v>12.4</v>
      </c>
      <c r="J17" s="55">
        <v>14.7</v>
      </c>
      <c r="K17" s="55">
        <v>19.3</v>
      </c>
      <c r="L17" s="55">
        <v>4.2</v>
      </c>
      <c r="M17" s="55">
        <v>245</v>
      </c>
      <c r="N17" s="55">
        <v>1.3</v>
      </c>
      <c r="O17" s="25"/>
    </row>
    <row r="18" spans="1:15" ht="27" customHeight="1" x14ac:dyDescent="0.25">
      <c r="A18" s="636" t="s">
        <v>304</v>
      </c>
      <c r="B18" s="527" t="s">
        <v>139</v>
      </c>
      <c r="C18" s="506">
        <v>200</v>
      </c>
      <c r="D18" s="542">
        <v>180</v>
      </c>
      <c r="E18" s="501">
        <v>6.3</v>
      </c>
      <c r="F18" s="501">
        <v>13.2</v>
      </c>
      <c r="G18" s="501">
        <v>32.700000000000003</v>
      </c>
      <c r="H18" s="504">
        <v>246</v>
      </c>
      <c r="I18" s="501">
        <v>10.199999999999999</v>
      </c>
      <c r="J18" s="55">
        <v>7.12</v>
      </c>
      <c r="K18" s="55">
        <v>7.85</v>
      </c>
      <c r="L18" s="55">
        <v>37.08</v>
      </c>
      <c r="M18" s="82">
        <v>253</v>
      </c>
      <c r="N18" s="55">
        <v>0</v>
      </c>
    </row>
    <row r="19" spans="1:15" ht="27.75" customHeight="1" x14ac:dyDescent="0.25">
      <c r="A19" s="636" t="s">
        <v>388</v>
      </c>
      <c r="B19" s="490" t="s">
        <v>389</v>
      </c>
      <c r="C19" s="542">
        <v>200</v>
      </c>
      <c r="D19" s="542">
        <v>200</v>
      </c>
      <c r="E19" s="501">
        <v>0.5</v>
      </c>
      <c r="F19" s="501">
        <v>0.2</v>
      </c>
      <c r="G19" s="501">
        <v>23.1</v>
      </c>
      <c r="H19" s="501">
        <v>96</v>
      </c>
      <c r="I19" s="502">
        <v>4.3</v>
      </c>
      <c r="J19" s="55">
        <v>0.7</v>
      </c>
      <c r="K19" s="55">
        <v>0.3</v>
      </c>
      <c r="L19" s="55">
        <v>22.8</v>
      </c>
      <c r="M19" s="55">
        <v>97</v>
      </c>
      <c r="N19" s="187">
        <v>70</v>
      </c>
    </row>
    <row r="20" spans="1:15" ht="24" customHeight="1" x14ac:dyDescent="0.25">
      <c r="A20" s="641" t="s">
        <v>515</v>
      </c>
      <c r="B20" s="490" t="s">
        <v>10</v>
      </c>
      <c r="C20" s="542">
        <v>80</v>
      </c>
      <c r="D20" s="542">
        <v>80</v>
      </c>
      <c r="E20" s="501">
        <f>5.6*D20/100</f>
        <v>4.4800000000000004</v>
      </c>
      <c r="F20" s="501">
        <f>0.8*D20/100</f>
        <v>0.64</v>
      </c>
      <c r="G20" s="501">
        <f>39.2*D20/100</f>
        <v>31.36</v>
      </c>
      <c r="H20" s="501">
        <v>188</v>
      </c>
      <c r="I20" s="501">
        <v>0</v>
      </c>
      <c r="J20" s="55">
        <f>E20*C20/D20</f>
        <v>4.4800000000000004</v>
      </c>
      <c r="K20" s="55">
        <f>F20*C20/D20</f>
        <v>0.64</v>
      </c>
      <c r="L20" s="55">
        <f>G20*C20/D20</f>
        <v>31.360000000000003</v>
      </c>
      <c r="M20" s="55">
        <f>H20*C20/D20</f>
        <v>188</v>
      </c>
      <c r="N20" s="55">
        <v>0</v>
      </c>
      <c r="O20" s="25"/>
    </row>
    <row r="21" spans="1:15" ht="24" customHeight="1" x14ac:dyDescent="0.25">
      <c r="A21" s="641" t="s">
        <v>516</v>
      </c>
      <c r="B21" s="490" t="s">
        <v>4</v>
      </c>
      <c r="C21" s="500">
        <v>40</v>
      </c>
      <c r="D21" s="542">
        <v>40</v>
      </c>
      <c r="E21" s="501">
        <f>4.6*D21/100</f>
        <v>1.84</v>
      </c>
      <c r="F21" s="501">
        <f>1.2*D21/100</f>
        <v>0.48</v>
      </c>
      <c r="G21" s="501">
        <f>33.4*D21/100</f>
        <v>13.36</v>
      </c>
      <c r="H21" s="501">
        <v>45.6</v>
      </c>
      <c r="I21" s="501">
        <v>0</v>
      </c>
      <c r="J21" s="55">
        <f>E21*C21/D21</f>
        <v>1.8400000000000003</v>
      </c>
      <c r="K21" s="55">
        <f>F21*C21/D21</f>
        <v>0.48</v>
      </c>
      <c r="L21" s="55">
        <f>G21*C21/D21</f>
        <v>13.36</v>
      </c>
      <c r="M21" s="55">
        <f>H21*C21/D21</f>
        <v>45.6</v>
      </c>
      <c r="N21" s="55">
        <v>0</v>
      </c>
      <c r="O21" s="25"/>
    </row>
    <row r="22" spans="1:15" x14ac:dyDescent="0.25">
      <c r="A22" s="811"/>
      <c r="B22" s="786" t="s">
        <v>26</v>
      </c>
      <c r="C22" s="812"/>
      <c r="D22" s="813"/>
      <c r="E22" s="787">
        <f>SUM(E15:E21)</f>
        <v>29.790000000000003</v>
      </c>
      <c r="F22" s="787">
        <f>SUM(F15:F21)</f>
        <v>44.089999999999996</v>
      </c>
      <c r="G22" s="787">
        <f>SUM(G15:G21)</f>
        <v>113.27000000000001</v>
      </c>
      <c r="H22" s="788">
        <v>897.84</v>
      </c>
      <c r="I22" s="787">
        <f>SUM(I15:I21)</f>
        <v>43.36999999999999</v>
      </c>
      <c r="J22" s="185">
        <f>SUM(J15:J21)</f>
        <v>31.844999999999999</v>
      </c>
      <c r="K22" s="185">
        <f>SUM(K15:K21)</f>
        <v>32.564999999999998</v>
      </c>
      <c r="L22" s="185">
        <f>SUM(L15:L21)</f>
        <v>124.61499999999999</v>
      </c>
      <c r="M22" s="188">
        <f>SUM(M15:M21)</f>
        <v>940.69</v>
      </c>
      <c r="N22" s="185">
        <f>SUM(N15:N21)</f>
        <v>91.960000000000008</v>
      </c>
      <c r="O22" s="25"/>
    </row>
    <row r="23" spans="1:15" x14ac:dyDescent="0.25">
      <c r="A23" s="795" t="s">
        <v>6</v>
      </c>
      <c r="B23" s="820"/>
      <c r="C23" s="805"/>
      <c r="D23" s="821"/>
      <c r="E23" s="822"/>
      <c r="F23" s="822"/>
      <c r="G23" s="822"/>
      <c r="H23" s="822"/>
      <c r="I23" s="822"/>
      <c r="J23" s="209"/>
      <c r="K23" s="209"/>
      <c r="L23" s="209"/>
      <c r="M23" s="209"/>
      <c r="N23" s="209"/>
      <c r="O23" s="25"/>
    </row>
    <row r="24" spans="1:15" ht="21.95" customHeight="1" x14ac:dyDescent="0.25">
      <c r="A24" s="606" t="s">
        <v>446</v>
      </c>
      <c r="B24" s="510" t="s">
        <v>492</v>
      </c>
      <c r="C24" s="549">
        <v>200</v>
      </c>
      <c r="D24" s="542" t="s">
        <v>113</v>
      </c>
      <c r="E24" s="512">
        <v>0.5</v>
      </c>
      <c r="F24" s="512">
        <v>0.1</v>
      </c>
      <c r="G24" s="512">
        <v>10.1</v>
      </c>
      <c r="H24" s="512">
        <v>46</v>
      </c>
      <c r="I24" s="513">
        <v>2</v>
      </c>
      <c r="J24" s="55">
        <v>19.2</v>
      </c>
      <c r="K24" s="55">
        <v>20.16</v>
      </c>
      <c r="L24" s="55">
        <v>19.100000000000001</v>
      </c>
      <c r="M24" s="55">
        <v>226.87</v>
      </c>
      <c r="N24" s="55">
        <v>0.6</v>
      </c>
      <c r="O24" s="25"/>
    </row>
    <row r="25" spans="1:15" ht="21.75" customHeight="1" x14ac:dyDescent="0.25">
      <c r="A25" s="612" t="s">
        <v>421</v>
      </c>
      <c r="B25" s="548" t="s">
        <v>420</v>
      </c>
      <c r="C25" s="492">
        <v>165</v>
      </c>
      <c r="D25" s="523">
        <v>5.2</v>
      </c>
      <c r="E25" s="501">
        <v>11.9</v>
      </c>
      <c r="F25" s="501">
        <v>12.2</v>
      </c>
      <c r="G25" s="501">
        <v>71.8</v>
      </c>
      <c r="H25" s="501">
        <v>345</v>
      </c>
      <c r="I25" s="501">
        <v>1.5</v>
      </c>
      <c r="J25" s="55"/>
      <c r="K25" s="55"/>
      <c r="L25" s="55"/>
      <c r="M25" s="55"/>
      <c r="N25" s="55"/>
      <c r="O25" s="25"/>
    </row>
    <row r="26" spans="1:15" ht="15" customHeight="1" x14ac:dyDescent="0.25">
      <c r="A26" s="811"/>
      <c r="B26" s="786" t="s">
        <v>26</v>
      </c>
      <c r="C26" s="817"/>
      <c r="D26" s="626"/>
      <c r="E26" s="787">
        <f>SUM(E24:E25)</f>
        <v>12.4</v>
      </c>
      <c r="F26" s="787">
        <f>SUM(F24:F25)</f>
        <v>12.299999999999999</v>
      </c>
      <c r="G26" s="787">
        <f>SUM(G24:G25)</f>
        <v>81.899999999999991</v>
      </c>
      <c r="H26" s="788">
        <v>391</v>
      </c>
      <c r="I26" s="787">
        <f>SUM(I24:I25)</f>
        <v>3.5</v>
      </c>
      <c r="J26" s="185" t="e">
        <f>SUM(#REF!)</f>
        <v>#REF!</v>
      </c>
      <c r="K26" s="185" t="e">
        <f>SUM(#REF!)</f>
        <v>#REF!</v>
      </c>
      <c r="L26" s="185" t="e">
        <f>SUM(#REF!)</f>
        <v>#REF!</v>
      </c>
      <c r="M26" s="185">
        <v>380</v>
      </c>
      <c r="N26" s="185" t="e">
        <f>SUM(#REF!)</f>
        <v>#REF!</v>
      </c>
      <c r="O26" s="25"/>
    </row>
    <row r="27" spans="1:15" ht="15" customHeight="1" x14ac:dyDescent="0.25">
      <c r="A27" s="795" t="s">
        <v>7</v>
      </c>
      <c r="B27" s="796"/>
      <c r="C27" s="835"/>
      <c r="D27" s="836"/>
      <c r="E27" s="837"/>
      <c r="F27" s="837"/>
      <c r="G27" s="837"/>
      <c r="H27" s="822"/>
      <c r="I27" s="838"/>
      <c r="J27" s="209"/>
      <c r="K27" s="209"/>
      <c r="L27" s="209"/>
      <c r="M27" s="209"/>
      <c r="N27" s="209"/>
      <c r="O27" s="25"/>
    </row>
    <row r="28" spans="1:15" ht="28.5" customHeight="1" x14ac:dyDescent="0.25">
      <c r="A28" s="612" t="s">
        <v>447</v>
      </c>
      <c r="B28" s="624" t="s">
        <v>92</v>
      </c>
      <c r="C28" s="498">
        <v>100</v>
      </c>
      <c r="D28" s="542">
        <v>120</v>
      </c>
      <c r="E28" s="555">
        <v>1</v>
      </c>
      <c r="F28" s="555">
        <v>10.1</v>
      </c>
      <c r="G28" s="555">
        <v>3.4</v>
      </c>
      <c r="H28" s="555">
        <v>90</v>
      </c>
      <c r="I28" s="555">
        <v>42.6</v>
      </c>
      <c r="J28" s="55">
        <v>0.49</v>
      </c>
      <c r="K28" s="55">
        <v>7.07</v>
      </c>
      <c r="L28" s="55">
        <v>1.4</v>
      </c>
      <c r="M28" s="55">
        <v>102.4</v>
      </c>
      <c r="N28" s="55">
        <f>I28*C28/D28</f>
        <v>35.5</v>
      </c>
      <c r="O28" s="25"/>
    </row>
    <row r="29" spans="1:15" ht="18.75" customHeight="1" x14ac:dyDescent="0.25">
      <c r="A29" s="636" t="s">
        <v>448</v>
      </c>
      <c r="B29" s="581" t="s">
        <v>362</v>
      </c>
      <c r="C29" s="542">
        <v>120</v>
      </c>
      <c r="D29" s="569">
        <v>100</v>
      </c>
      <c r="E29" s="501">
        <v>20.6</v>
      </c>
      <c r="F29" s="501">
        <v>22</v>
      </c>
      <c r="G29" s="501">
        <v>4.2</v>
      </c>
      <c r="H29" s="501">
        <v>247</v>
      </c>
      <c r="I29" s="501">
        <v>1.3</v>
      </c>
      <c r="J29" s="55">
        <v>14.27</v>
      </c>
      <c r="K29" s="55">
        <v>12.4</v>
      </c>
      <c r="L29" s="55">
        <v>7.6</v>
      </c>
      <c r="M29" s="55">
        <v>107.2</v>
      </c>
      <c r="N29" s="55">
        <v>0.8</v>
      </c>
    </row>
    <row r="30" spans="1:15" ht="21.95" customHeight="1" x14ac:dyDescent="0.25">
      <c r="A30" s="839" t="s">
        <v>540</v>
      </c>
      <c r="B30" s="575" t="s">
        <v>349</v>
      </c>
      <c r="C30" s="542">
        <v>200</v>
      </c>
      <c r="D30" s="840">
        <v>50</v>
      </c>
      <c r="E30" s="501">
        <v>6.12</v>
      </c>
      <c r="F30" s="501">
        <v>8.98</v>
      </c>
      <c r="G30" s="501">
        <v>41.96</v>
      </c>
      <c r="H30" s="501">
        <v>237</v>
      </c>
      <c r="I30" s="501">
        <v>0</v>
      </c>
      <c r="J30" s="90"/>
      <c r="K30" s="90"/>
      <c r="L30" s="90"/>
      <c r="M30" s="100"/>
      <c r="N30" s="82"/>
    </row>
    <row r="31" spans="1:15" ht="0.75" hidden="1" customHeight="1" x14ac:dyDescent="0.25">
      <c r="A31" s="841"/>
      <c r="B31" s="842"/>
      <c r="C31" s="843"/>
      <c r="D31" s="843">
        <v>1.5</v>
      </c>
      <c r="E31" s="844"/>
      <c r="F31" s="844"/>
      <c r="G31" s="844"/>
      <c r="H31" s="845"/>
      <c r="I31" s="524"/>
      <c r="J31" s="82"/>
      <c r="K31" s="82"/>
      <c r="L31" s="82"/>
      <c r="M31" s="82"/>
      <c r="N31" s="82"/>
    </row>
    <row r="32" spans="1:15" ht="0.75" hidden="1" customHeight="1" x14ac:dyDescent="0.25">
      <c r="A32" s="841"/>
      <c r="B32" s="842"/>
      <c r="C32" s="843"/>
      <c r="D32" s="843"/>
      <c r="E32" s="844"/>
      <c r="F32" s="844"/>
      <c r="G32" s="844"/>
      <c r="H32" s="845"/>
      <c r="I32" s="524"/>
      <c r="J32" s="82"/>
      <c r="K32" s="82"/>
      <c r="L32" s="82"/>
      <c r="M32" s="82"/>
      <c r="N32" s="82"/>
    </row>
    <row r="33" spans="1:14" ht="21.95" customHeight="1" x14ac:dyDescent="0.25">
      <c r="A33" s="636" t="s">
        <v>511</v>
      </c>
      <c r="B33" s="575" t="s">
        <v>482</v>
      </c>
      <c r="C33" s="542">
        <v>200</v>
      </c>
      <c r="D33" s="542">
        <v>180</v>
      </c>
      <c r="E33" s="528">
        <v>0.3</v>
      </c>
      <c r="F33" s="528">
        <v>0</v>
      </c>
      <c r="G33" s="528">
        <v>6.7</v>
      </c>
      <c r="H33" s="528">
        <v>27.6</v>
      </c>
      <c r="I33" s="528">
        <v>0.7</v>
      </c>
      <c r="J33" s="55">
        <f>E33*C33/D33</f>
        <v>0.33333333333333331</v>
      </c>
      <c r="K33" s="55">
        <f>F33*C33/D33</f>
        <v>0</v>
      </c>
      <c r="L33" s="55">
        <f>G33*C33/D33</f>
        <v>7.4444444444444446</v>
      </c>
      <c r="M33" s="55">
        <f>H33*C33/D33</f>
        <v>30.666666666666668</v>
      </c>
      <c r="N33" s="55">
        <v>0</v>
      </c>
    </row>
    <row r="34" spans="1:14" ht="24" customHeight="1" x14ac:dyDescent="0.25">
      <c r="A34" s="641" t="s">
        <v>515</v>
      </c>
      <c r="B34" s="490" t="s">
        <v>10</v>
      </c>
      <c r="C34" s="500">
        <v>80</v>
      </c>
      <c r="D34" s="542">
        <v>45</v>
      </c>
      <c r="E34" s="501">
        <f>5.6*D34/100</f>
        <v>2.5199999999999996</v>
      </c>
      <c r="F34" s="501">
        <f>0.8*D34/100</f>
        <v>0.36</v>
      </c>
      <c r="G34" s="501">
        <f>39.2*D34/100</f>
        <v>17.64</v>
      </c>
      <c r="H34" s="501">
        <v>188</v>
      </c>
      <c r="I34" s="501">
        <v>0</v>
      </c>
      <c r="J34" s="55">
        <f>E34*C34/D34</f>
        <v>4.4799999999999995</v>
      </c>
      <c r="K34" s="55">
        <f>F34*C34/D34</f>
        <v>0.6399999999999999</v>
      </c>
      <c r="L34" s="55">
        <f>G34*C34/D34</f>
        <v>31.36</v>
      </c>
      <c r="M34" s="55">
        <f>H34*C34/D34</f>
        <v>334.22222222222223</v>
      </c>
      <c r="N34" s="55">
        <v>0</v>
      </c>
    </row>
    <row r="35" spans="1:14" ht="24" customHeight="1" x14ac:dyDescent="0.25">
      <c r="A35" s="641" t="s">
        <v>516</v>
      </c>
      <c r="B35" s="490" t="s">
        <v>4</v>
      </c>
      <c r="C35" s="500">
        <v>60</v>
      </c>
      <c r="D35" s="542">
        <v>40</v>
      </c>
      <c r="E35" s="501">
        <f>4.6*D35/100</f>
        <v>1.84</v>
      </c>
      <c r="F35" s="501">
        <f>1.2*D35/100</f>
        <v>0.48</v>
      </c>
      <c r="G35" s="501">
        <f>33.4*D35/100</f>
        <v>13.36</v>
      </c>
      <c r="H35" s="501">
        <f>174*D35/100</f>
        <v>69.599999999999994</v>
      </c>
      <c r="I35" s="501">
        <v>0</v>
      </c>
      <c r="J35" s="55">
        <f>E35*C35/D35</f>
        <v>2.7600000000000002</v>
      </c>
      <c r="K35" s="55">
        <f>F35*C35/D35</f>
        <v>0.72</v>
      </c>
      <c r="L35" s="55">
        <f>G35*C35/D35</f>
        <v>20.04</v>
      </c>
      <c r="M35" s="55">
        <f>H35*C35/D35</f>
        <v>104.4</v>
      </c>
      <c r="N35" s="55">
        <v>0</v>
      </c>
    </row>
    <row r="36" spans="1:14" x14ac:dyDescent="0.25">
      <c r="A36" s="811"/>
      <c r="B36" s="786" t="s">
        <v>26</v>
      </c>
      <c r="C36" s="812"/>
      <c r="D36" s="813"/>
      <c r="E36" s="787">
        <f>SUM(E28:E35)</f>
        <v>32.380000000000003</v>
      </c>
      <c r="F36" s="787">
        <f>SUM(F28:F35)</f>
        <v>41.919999999999995</v>
      </c>
      <c r="G36" s="787">
        <f>SUM(G28:G35)</f>
        <v>87.26</v>
      </c>
      <c r="H36" s="788">
        <f>SUM(H28:H35)</f>
        <v>859.2</v>
      </c>
      <c r="I36" s="787">
        <f>SUM(I28:I35)</f>
        <v>44.6</v>
      </c>
      <c r="J36" s="185">
        <f>SUM(J34:J35)</f>
        <v>7.24</v>
      </c>
      <c r="K36" s="185">
        <f>SUM(K34:K35)</f>
        <v>1.3599999999999999</v>
      </c>
      <c r="L36" s="185">
        <f>SUM(L34:L35)</f>
        <v>51.4</v>
      </c>
      <c r="M36" s="188">
        <f>SUM(M28:M35)</f>
        <v>678.88888888888891</v>
      </c>
      <c r="N36" s="185">
        <v>100.8</v>
      </c>
    </row>
    <row r="37" spans="1:14" x14ac:dyDescent="0.25">
      <c r="A37" s="846" t="s">
        <v>53</v>
      </c>
      <c r="B37" s="804"/>
      <c r="C37" s="625"/>
      <c r="D37" s="532"/>
      <c r="E37" s="610"/>
      <c r="F37" s="610"/>
      <c r="G37" s="610"/>
      <c r="H37" s="610"/>
      <c r="I37" s="610"/>
      <c r="J37" s="209"/>
      <c r="K37" s="209"/>
      <c r="L37" s="209"/>
      <c r="M37" s="209"/>
      <c r="N37" s="209"/>
    </row>
    <row r="38" spans="1:14" ht="21.95" customHeight="1" x14ac:dyDescent="0.25">
      <c r="A38" s="580" t="s">
        <v>332</v>
      </c>
      <c r="B38" s="490" t="s">
        <v>333</v>
      </c>
      <c r="C38" s="565">
        <v>200</v>
      </c>
      <c r="D38" s="492">
        <v>180</v>
      </c>
      <c r="E38" s="520">
        <v>10</v>
      </c>
      <c r="F38" s="520">
        <v>6.4</v>
      </c>
      <c r="G38" s="520">
        <v>17</v>
      </c>
      <c r="H38" s="528">
        <v>174</v>
      </c>
      <c r="I38" s="566">
        <v>1.2</v>
      </c>
      <c r="J38" s="55">
        <v>7.5</v>
      </c>
      <c r="K38" s="55">
        <v>4.8</v>
      </c>
      <c r="L38" s="55">
        <v>12.75</v>
      </c>
      <c r="M38" s="55">
        <v>75</v>
      </c>
      <c r="N38" s="55">
        <v>1.1599999999999999</v>
      </c>
    </row>
    <row r="39" spans="1:14" ht="0.75" customHeight="1" x14ac:dyDescent="0.25">
      <c r="A39" s="638"/>
      <c r="B39" s="490"/>
      <c r="C39" s="569"/>
      <c r="D39" s="569"/>
      <c r="E39" s="536"/>
      <c r="F39" s="536"/>
      <c r="G39" s="536"/>
      <c r="H39" s="536"/>
      <c r="I39" s="536"/>
      <c r="J39" s="55">
        <v>0.76</v>
      </c>
      <c r="K39" s="55">
        <v>0.17</v>
      </c>
      <c r="L39" s="55">
        <v>6.88</v>
      </c>
      <c r="M39" s="55">
        <v>46.55</v>
      </c>
      <c r="N39" s="55">
        <v>51</v>
      </c>
    </row>
    <row r="40" spans="1:14" x14ac:dyDescent="0.25">
      <c r="A40" s="847"/>
      <c r="B40" s="786" t="s">
        <v>26</v>
      </c>
      <c r="C40" s="848"/>
      <c r="D40" s="848"/>
      <c r="E40" s="787">
        <f>SUM(E38:E39)</f>
        <v>10</v>
      </c>
      <c r="F40" s="787">
        <f>SUM(F38:F39)</f>
        <v>6.4</v>
      </c>
      <c r="G40" s="787">
        <f>SUM(G38:G39)</f>
        <v>17</v>
      </c>
      <c r="H40" s="788">
        <v>174</v>
      </c>
      <c r="I40" s="787">
        <f>SUM(I38:I39)</f>
        <v>1.2</v>
      </c>
      <c r="J40" s="185">
        <f>SUM(J38:J39)</f>
        <v>8.26</v>
      </c>
      <c r="K40" s="185">
        <f>SUM(K38:K39)</f>
        <v>4.97</v>
      </c>
      <c r="L40" s="185">
        <f>SUM(L38:L39)</f>
        <v>19.63</v>
      </c>
      <c r="M40" s="188">
        <f>SUM(M38:M39)</f>
        <v>121.55</v>
      </c>
      <c r="N40" s="185">
        <f>SUM(N38:N39)</f>
        <v>52.16</v>
      </c>
    </row>
    <row r="41" spans="1:14" ht="9.9499999999999993" customHeight="1" x14ac:dyDescent="0.25">
      <c r="A41" s="849"/>
      <c r="B41" s="824"/>
      <c r="C41" s="827"/>
      <c r="D41" s="827"/>
      <c r="E41" s="536"/>
      <c r="F41" s="536"/>
      <c r="G41" s="536"/>
      <c r="H41" s="536"/>
      <c r="I41" s="536"/>
      <c r="J41" s="55"/>
      <c r="K41" s="55"/>
      <c r="L41" s="55"/>
      <c r="M41" s="55"/>
      <c r="N41" s="55"/>
    </row>
    <row r="42" spans="1:14" x14ac:dyDescent="0.25">
      <c r="A42" s="850"/>
      <c r="B42" s="802" t="s">
        <v>56</v>
      </c>
      <c r="C42" s="851"/>
      <c r="D42" s="851"/>
      <c r="E42" s="787">
        <v>110.32</v>
      </c>
      <c r="F42" s="787">
        <v>124.57</v>
      </c>
      <c r="G42" s="787">
        <v>404.54</v>
      </c>
      <c r="H42" s="788">
        <v>2969</v>
      </c>
      <c r="I42" s="801">
        <f>I40+I36+I26+I22+I13</f>
        <v>170.67</v>
      </c>
      <c r="J42" s="96" t="e">
        <f>SUM(J40,J36,J26,J22,J13)</f>
        <v>#REF!</v>
      </c>
      <c r="K42" s="96" t="e">
        <f>SUM(K40,K36,K26,K22,K13)</f>
        <v>#REF!</v>
      </c>
      <c r="L42" s="96" t="e">
        <f>SUM(L40,L36,L26,L22,L13)</f>
        <v>#REF!</v>
      </c>
      <c r="M42" s="74">
        <v>2565</v>
      </c>
      <c r="N42" s="106" t="e">
        <f>N40+N36+N26+N22+N13</f>
        <v>#REF!</v>
      </c>
    </row>
    <row r="43" spans="1:14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7" spans="1:14" ht="18.75" x14ac:dyDescent="0.3">
      <c r="F47" s="103"/>
      <c r="G47" s="103"/>
      <c r="H47" s="103"/>
      <c r="I47" s="103"/>
      <c r="J47" s="103"/>
    </row>
    <row r="48" spans="1:14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  <c r="K48" s="765"/>
      <c r="L48" s="765"/>
      <c r="M48" s="765"/>
    </row>
  </sheetData>
  <mergeCells count="11">
    <mergeCell ref="J1:N1"/>
    <mergeCell ref="A4:B4"/>
    <mergeCell ref="A14:B14"/>
    <mergeCell ref="E1:I1"/>
    <mergeCell ref="A2:A3"/>
    <mergeCell ref="A11:B11"/>
    <mergeCell ref="A48:M48"/>
    <mergeCell ref="A23:B23"/>
    <mergeCell ref="A27:B27"/>
    <mergeCell ref="A37:B37"/>
    <mergeCell ref="A30:A32"/>
  </mergeCells>
  <pageMargins left="0.59055118110236227" right="0.39370078740157483" top="0.39370078740157483" bottom="0.19685039370078741" header="0" footer="0"/>
  <pageSetup paperSize="9" scale="9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59"/>
  <sheetViews>
    <sheetView topLeftCell="A31" workbookViewId="0">
      <selection activeCell="A42" sqref="A42"/>
    </sheetView>
  </sheetViews>
  <sheetFormatPr defaultRowHeight="15" x14ac:dyDescent="0.25"/>
  <sheetData>
    <row r="7" spans="1:14" ht="18.75" x14ac:dyDescent="0.3">
      <c r="G7" s="103"/>
      <c r="H7" s="103"/>
      <c r="I7" s="103"/>
      <c r="J7" s="103"/>
      <c r="K7" s="103"/>
    </row>
    <row r="8" spans="1:14" x14ac:dyDescent="0.25">
      <c r="B8" s="765"/>
      <c r="C8" s="765"/>
      <c r="D8" s="765"/>
      <c r="E8" s="765"/>
      <c r="F8" s="765"/>
      <c r="G8" s="765"/>
      <c r="H8" s="765"/>
      <c r="I8" s="765"/>
      <c r="J8" s="765"/>
      <c r="K8" s="765"/>
      <c r="L8" s="765"/>
      <c r="M8" s="765"/>
      <c r="N8" s="765"/>
    </row>
    <row r="16" spans="1:14" ht="23.25" customHeight="1" x14ac:dyDescent="0.35">
      <c r="A16" s="244" t="s">
        <v>96</v>
      </c>
      <c r="B16" s="140"/>
      <c r="C16" s="140"/>
      <c r="D16" s="140"/>
      <c r="E16" s="140"/>
      <c r="F16" s="140"/>
      <c r="G16" s="140"/>
      <c r="H16" s="140"/>
      <c r="I16" s="140"/>
    </row>
    <row r="17" spans="1:25" x14ac:dyDescent="0.25">
      <c r="A17" s="140" t="s">
        <v>116</v>
      </c>
      <c r="B17" s="140"/>
      <c r="C17" s="140"/>
      <c r="D17" s="140"/>
      <c r="E17" s="140"/>
      <c r="F17" s="140"/>
      <c r="G17" s="140"/>
      <c r="H17" s="140"/>
      <c r="I17" s="140"/>
    </row>
    <row r="18" spans="1:25" x14ac:dyDescent="0.25">
      <c r="A18" s="140" t="s">
        <v>117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25" x14ac:dyDescent="0.25">
      <c r="A19" s="140" t="s">
        <v>118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x14ac:dyDescent="0.25">
      <c r="A20" s="140" t="s">
        <v>119</v>
      </c>
      <c r="B20" s="140"/>
      <c r="C20" s="140"/>
      <c r="D20" s="140"/>
      <c r="E20" s="140"/>
      <c r="F20" s="140"/>
      <c r="G20" s="140"/>
      <c r="H20" s="140"/>
      <c r="I20" s="140"/>
      <c r="M20" s="141"/>
    </row>
    <row r="21" spans="1:25" x14ac:dyDescent="0.25">
      <c r="A21" s="140" t="s">
        <v>120</v>
      </c>
      <c r="B21" s="140"/>
      <c r="C21" s="140"/>
      <c r="D21" s="140"/>
      <c r="E21" s="140"/>
      <c r="F21" s="140"/>
      <c r="G21" s="140"/>
      <c r="H21" s="140"/>
      <c r="I21" s="140"/>
    </row>
    <row r="22" spans="1:25" x14ac:dyDescent="0.25">
      <c r="A22" s="140" t="s">
        <v>121</v>
      </c>
      <c r="B22" s="140"/>
      <c r="C22" s="140"/>
      <c r="D22" s="140"/>
      <c r="E22" s="140"/>
      <c r="F22" s="140"/>
      <c r="G22" s="140"/>
      <c r="H22" s="140"/>
      <c r="I22" s="140"/>
    </row>
    <row r="23" spans="1:25" x14ac:dyDescent="0.25">
      <c r="A23" s="140" t="s">
        <v>122</v>
      </c>
      <c r="B23" s="140"/>
      <c r="C23" s="140"/>
      <c r="D23" s="140"/>
      <c r="E23" s="140"/>
      <c r="F23" s="140"/>
      <c r="G23" s="140"/>
      <c r="H23" s="140"/>
      <c r="I23" s="140"/>
    </row>
    <row r="24" spans="1:25" x14ac:dyDescent="0.25">
      <c r="A24" s="140" t="s">
        <v>123</v>
      </c>
      <c r="B24" s="140"/>
      <c r="C24" s="140"/>
      <c r="D24" s="140"/>
      <c r="E24" s="140"/>
      <c r="F24" s="140"/>
      <c r="G24" s="140"/>
      <c r="H24" s="140"/>
      <c r="I24" s="140"/>
    </row>
    <row r="25" spans="1:25" x14ac:dyDescent="0.25">
      <c r="A25" s="140" t="s">
        <v>124</v>
      </c>
      <c r="B25" s="140"/>
      <c r="C25" s="140"/>
      <c r="D25" s="140"/>
      <c r="E25" s="140"/>
      <c r="F25" s="140"/>
      <c r="G25" s="140"/>
      <c r="H25" s="140"/>
      <c r="I25" s="140"/>
    </row>
    <row r="26" spans="1:25" x14ac:dyDescent="0.25">
      <c r="A26" s="765" t="s">
        <v>397</v>
      </c>
      <c r="B26" s="765"/>
      <c r="C26" s="765"/>
      <c r="D26" s="765"/>
      <c r="E26" s="765"/>
      <c r="F26" s="765"/>
      <c r="G26" s="765"/>
      <c r="H26" s="765"/>
      <c r="I26" s="765"/>
    </row>
    <row r="27" spans="1:25" x14ac:dyDescent="0.25">
      <c r="A27" s="765" t="s">
        <v>398</v>
      </c>
      <c r="B27" s="765"/>
      <c r="C27" s="765"/>
      <c r="D27" s="765"/>
      <c r="E27" s="765"/>
      <c r="F27" s="765"/>
      <c r="G27" s="765"/>
      <c r="H27" s="765"/>
      <c r="I27" s="765"/>
    </row>
    <row r="52" spans="3:9" ht="18.75" x14ac:dyDescent="0.3">
      <c r="C52" s="767" t="s">
        <v>126</v>
      </c>
      <c r="D52" s="767"/>
      <c r="E52" s="767"/>
      <c r="F52" s="767"/>
      <c r="G52" s="767"/>
      <c r="H52" s="767"/>
      <c r="I52" s="767"/>
    </row>
    <row r="53" spans="3:9" x14ac:dyDescent="0.25">
      <c r="C53" s="765" t="s">
        <v>127</v>
      </c>
      <c r="D53" s="765"/>
      <c r="E53" s="765"/>
      <c r="F53" s="765"/>
      <c r="G53" s="765"/>
      <c r="H53" s="765"/>
      <c r="I53" s="765"/>
    </row>
    <row r="54" spans="3:9" x14ac:dyDescent="0.25">
      <c r="C54" s="765" t="s">
        <v>128</v>
      </c>
      <c r="D54" s="765"/>
      <c r="E54" s="765"/>
      <c r="F54" s="765"/>
      <c r="G54" s="765"/>
      <c r="H54" s="765"/>
      <c r="I54" s="765"/>
    </row>
    <row r="55" spans="3:9" x14ac:dyDescent="0.25">
      <c r="C55" s="765" t="s">
        <v>129</v>
      </c>
      <c r="D55" s="765"/>
      <c r="E55" s="765"/>
      <c r="F55" s="765"/>
      <c r="G55" s="765"/>
      <c r="H55" s="765"/>
      <c r="I55" s="765"/>
    </row>
    <row r="56" spans="3:9" x14ac:dyDescent="0.25">
      <c r="C56" s="765" t="s">
        <v>130</v>
      </c>
      <c r="D56" s="765"/>
      <c r="E56" s="765"/>
      <c r="F56" s="765"/>
      <c r="G56" s="765"/>
      <c r="H56" s="765"/>
      <c r="I56" s="765"/>
    </row>
    <row r="57" spans="3:9" x14ac:dyDescent="0.25">
      <c r="C57" s="765" t="s">
        <v>131</v>
      </c>
      <c r="D57" s="765"/>
      <c r="E57" s="765"/>
      <c r="F57" s="765"/>
      <c r="G57" s="765"/>
      <c r="H57" s="765"/>
      <c r="I57" s="765"/>
    </row>
    <row r="58" spans="3:9" x14ac:dyDescent="0.25">
      <c r="C58" s="765" t="s">
        <v>132</v>
      </c>
      <c r="D58" s="765"/>
      <c r="E58" s="765"/>
      <c r="F58" s="765"/>
      <c r="G58" s="765"/>
      <c r="H58" s="765"/>
      <c r="I58" s="765"/>
    </row>
    <row r="59" spans="3:9" x14ac:dyDescent="0.25">
      <c r="C59" s="766"/>
      <c r="D59" s="766"/>
      <c r="E59" s="766"/>
      <c r="F59" s="766"/>
      <c r="G59" s="766"/>
      <c r="H59" s="766"/>
      <c r="I59" s="766"/>
    </row>
  </sheetData>
  <mergeCells count="11">
    <mergeCell ref="B8:N8"/>
    <mergeCell ref="C58:I58"/>
    <mergeCell ref="C59:I59"/>
    <mergeCell ref="C52:I52"/>
    <mergeCell ref="C53:I53"/>
    <mergeCell ref="C54:I54"/>
    <mergeCell ref="C55:I55"/>
    <mergeCell ref="C56:I56"/>
    <mergeCell ref="C57:I57"/>
    <mergeCell ref="A26:I26"/>
    <mergeCell ref="A27:I27"/>
  </mergeCells>
  <pageMargins left="0.23622047244094491" right="0.23622047244094491" top="0.74803149606299213" bottom="0.74803149606299213" header="0.31496062992125984" footer="0.31496062992125984"/>
  <pageSetup paperSize="9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84" zoomScaleNormal="84" workbookViewId="0">
      <selection activeCell="T18" sqref="T18"/>
    </sheetView>
  </sheetViews>
  <sheetFormatPr defaultRowHeight="15" x14ac:dyDescent="0.25"/>
  <cols>
    <col min="1" max="1" width="26.85546875" customWidth="1"/>
    <col min="2" max="2" width="10.7109375" customWidth="1"/>
    <col min="17" max="17" width="10.42578125" customWidth="1"/>
    <col min="18" max="18" width="10.7109375" customWidth="1"/>
  </cols>
  <sheetData>
    <row r="1" spans="1:18" ht="15" customHeight="1" x14ac:dyDescent="0.25">
      <c r="A1" s="769" t="s">
        <v>161</v>
      </c>
      <c r="B1" s="770" t="s">
        <v>162</v>
      </c>
      <c r="C1" s="768" t="s">
        <v>159</v>
      </c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9" t="s">
        <v>163</v>
      </c>
      <c r="R1" s="769" t="s">
        <v>454</v>
      </c>
    </row>
    <row r="2" spans="1:18" x14ac:dyDescent="0.25">
      <c r="A2" s="769"/>
      <c r="B2" s="770"/>
      <c r="C2" s="768" t="s">
        <v>160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9"/>
      <c r="R2" s="769"/>
    </row>
    <row r="3" spans="1:18" x14ac:dyDescent="0.25">
      <c r="A3" s="769"/>
      <c r="B3" s="770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9"/>
      <c r="R3" s="769"/>
    </row>
    <row r="4" spans="1:18" x14ac:dyDescent="0.25">
      <c r="A4" s="769"/>
      <c r="B4" s="770"/>
      <c r="C4" s="768" t="s">
        <v>145</v>
      </c>
      <c r="D4" s="768" t="s">
        <v>146</v>
      </c>
      <c r="E4" s="768" t="s">
        <v>147</v>
      </c>
      <c r="F4" s="768" t="s">
        <v>148</v>
      </c>
      <c r="G4" s="768" t="s">
        <v>149</v>
      </c>
      <c r="H4" s="768" t="s">
        <v>150</v>
      </c>
      <c r="I4" s="768" t="s">
        <v>151</v>
      </c>
      <c r="J4" s="768" t="s">
        <v>152</v>
      </c>
      <c r="K4" s="768" t="s">
        <v>153</v>
      </c>
      <c r="L4" s="768" t="s">
        <v>154</v>
      </c>
      <c r="M4" s="768" t="s">
        <v>155</v>
      </c>
      <c r="N4" s="768" t="s">
        <v>156</v>
      </c>
      <c r="O4" s="768" t="s">
        <v>157</v>
      </c>
      <c r="P4" s="768" t="s">
        <v>158</v>
      </c>
      <c r="Q4" s="769"/>
      <c r="R4" s="769"/>
    </row>
    <row r="5" spans="1:18" x14ac:dyDescent="0.25">
      <c r="A5" s="769"/>
      <c r="B5" s="770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9"/>
      <c r="R5" s="769"/>
    </row>
    <row r="6" spans="1:18" x14ac:dyDescent="0.25">
      <c r="A6" s="257" t="s">
        <v>4</v>
      </c>
      <c r="B6" s="257">
        <v>120</v>
      </c>
      <c r="C6" s="257">
        <v>120</v>
      </c>
      <c r="D6" s="257">
        <v>120</v>
      </c>
      <c r="E6" s="257">
        <v>120</v>
      </c>
      <c r="F6" s="257">
        <v>120</v>
      </c>
      <c r="G6" s="257">
        <v>120</v>
      </c>
      <c r="H6" s="257">
        <v>120</v>
      </c>
      <c r="I6" s="257">
        <v>120</v>
      </c>
      <c r="J6" s="257">
        <v>120</v>
      </c>
      <c r="K6" s="257">
        <v>120</v>
      </c>
      <c r="L6" s="257">
        <v>120</v>
      </c>
      <c r="M6" s="257">
        <v>120</v>
      </c>
      <c r="N6" s="257">
        <v>120</v>
      </c>
      <c r="O6" s="257">
        <v>120</v>
      </c>
      <c r="P6" s="257">
        <v>120</v>
      </c>
      <c r="Q6" s="257">
        <f t="shared" ref="Q6:Q15" si="0">SUM(C6:P6)</f>
        <v>1680</v>
      </c>
      <c r="R6" s="257">
        <v>120</v>
      </c>
    </row>
    <row r="7" spans="1:18" x14ac:dyDescent="0.25">
      <c r="A7" s="257" t="s">
        <v>10</v>
      </c>
      <c r="B7" s="257">
        <v>200</v>
      </c>
      <c r="C7" s="257">
        <v>200</v>
      </c>
      <c r="D7" s="257">
        <v>225</v>
      </c>
      <c r="E7" s="257">
        <v>230</v>
      </c>
      <c r="F7" s="257">
        <v>200</v>
      </c>
      <c r="G7" s="257">
        <v>180</v>
      </c>
      <c r="H7" s="257">
        <v>200</v>
      </c>
      <c r="I7" s="257">
        <v>200</v>
      </c>
      <c r="J7" s="257">
        <v>200</v>
      </c>
      <c r="K7" s="257">
        <v>180</v>
      </c>
      <c r="L7" s="257">
        <v>180</v>
      </c>
      <c r="M7" s="257">
        <v>200</v>
      </c>
      <c r="N7" s="257">
        <v>195</v>
      </c>
      <c r="O7" s="257">
        <v>219</v>
      </c>
      <c r="P7" s="257">
        <v>205</v>
      </c>
      <c r="Q7" s="257">
        <f t="shared" si="0"/>
        <v>2814</v>
      </c>
      <c r="R7" s="257">
        <v>201</v>
      </c>
    </row>
    <row r="8" spans="1:18" x14ac:dyDescent="0.25">
      <c r="A8" s="257" t="s">
        <v>109</v>
      </c>
      <c r="B8" s="257">
        <v>20</v>
      </c>
      <c r="C8" s="257">
        <v>5</v>
      </c>
      <c r="D8" s="257">
        <v>11</v>
      </c>
      <c r="E8" s="257">
        <v>46.3</v>
      </c>
      <c r="F8" s="257">
        <v>86</v>
      </c>
      <c r="G8" s="257">
        <v>1</v>
      </c>
      <c r="H8" s="257">
        <v>8.6999999999999993</v>
      </c>
      <c r="I8" s="257">
        <v>42</v>
      </c>
      <c r="J8" s="257">
        <v>15.6</v>
      </c>
      <c r="K8" s="257">
        <v>0</v>
      </c>
      <c r="L8" s="257">
        <v>86</v>
      </c>
      <c r="M8" s="257">
        <v>4</v>
      </c>
      <c r="N8" s="257">
        <v>43</v>
      </c>
      <c r="O8" s="257">
        <v>8.6</v>
      </c>
      <c r="P8" s="257">
        <v>91.2</v>
      </c>
      <c r="Q8" s="257">
        <f t="shared" si="0"/>
        <v>448.40000000000003</v>
      </c>
      <c r="R8" s="257">
        <v>32</v>
      </c>
    </row>
    <row r="9" spans="1:18" x14ac:dyDescent="0.25">
      <c r="A9" s="257" t="s">
        <v>164</v>
      </c>
      <c r="B9" s="257">
        <v>50</v>
      </c>
      <c r="C9" s="257">
        <v>76</v>
      </c>
      <c r="D9" s="257">
        <v>30</v>
      </c>
      <c r="E9" s="257">
        <v>102</v>
      </c>
      <c r="F9" s="257">
        <v>98</v>
      </c>
      <c r="G9" s="257">
        <v>47</v>
      </c>
      <c r="H9" s="257">
        <v>40</v>
      </c>
      <c r="I9" s="257">
        <v>93</v>
      </c>
      <c r="J9" s="257">
        <v>150</v>
      </c>
      <c r="K9" s="257">
        <v>94</v>
      </c>
      <c r="L9" s="257">
        <v>30</v>
      </c>
      <c r="M9" s="257">
        <v>20</v>
      </c>
      <c r="N9" s="257">
        <v>90</v>
      </c>
      <c r="O9" s="257">
        <v>100</v>
      </c>
      <c r="P9" s="257">
        <v>85</v>
      </c>
      <c r="Q9" s="257">
        <f t="shared" si="0"/>
        <v>1055</v>
      </c>
      <c r="R9" s="257">
        <v>75</v>
      </c>
    </row>
    <row r="10" spans="1:18" x14ac:dyDescent="0.25">
      <c r="A10" s="257" t="s">
        <v>110</v>
      </c>
      <c r="B10" s="257">
        <v>20</v>
      </c>
      <c r="C10" s="257">
        <v>0</v>
      </c>
      <c r="D10" s="257">
        <v>0</v>
      </c>
      <c r="E10" s="257">
        <v>0</v>
      </c>
      <c r="F10" s="257">
        <v>10</v>
      </c>
      <c r="G10" s="257">
        <v>68</v>
      </c>
      <c r="H10" s="257">
        <v>0</v>
      </c>
      <c r="I10" s="257">
        <v>10</v>
      </c>
      <c r="J10" s="257">
        <v>0</v>
      </c>
      <c r="K10" s="257">
        <v>0</v>
      </c>
      <c r="L10" s="257">
        <v>78</v>
      </c>
      <c r="M10" s="257">
        <v>0</v>
      </c>
      <c r="N10" s="257">
        <v>0</v>
      </c>
      <c r="O10" s="257">
        <v>68</v>
      </c>
      <c r="P10" s="257">
        <v>0</v>
      </c>
      <c r="Q10" s="257">
        <f t="shared" si="0"/>
        <v>234</v>
      </c>
      <c r="R10" s="257">
        <v>16.7</v>
      </c>
    </row>
    <row r="11" spans="1:18" x14ac:dyDescent="0.25">
      <c r="A11" s="257" t="s">
        <v>134</v>
      </c>
      <c r="B11" s="257">
        <v>187</v>
      </c>
      <c r="C11" s="257">
        <v>294</v>
      </c>
      <c r="D11" s="257">
        <v>266</v>
      </c>
      <c r="E11" s="257">
        <v>223</v>
      </c>
      <c r="F11" s="257">
        <v>298</v>
      </c>
      <c r="G11" s="257">
        <v>112.6</v>
      </c>
      <c r="H11" s="257">
        <v>351</v>
      </c>
      <c r="I11" s="257">
        <v>260</v>
      </c>
      <c r="J11" s="257">
        <v>57.5</v>
      </c>
      <c r="K11" s="257">
        <v>177</v>
      </c>
      <c r="L11" s="257">
        <v>233</v>
      </c>
      <c r="M11" s="257">
        <v>341</v>
      </c>
      <c r="N11" s="257">
        <v>63</v>
      </c>
      <c r="O11" s="257">
        <v>83.3</v>
      </c>
      <c r="P11" s="257">
        <v>113</v>
      </c>
      <c r="Q11" s="257">
        <f t="shared" si="0"/>
        <v>2872.4</v>
      </c>
      <c r="R11" s="257">
        <v>205</v>
      </c>
    </row>
    <row r="12" spans="1:18" x14ac:dyDescent="0.25">
      <c r="A12" s="257" t="s">
        <v>165</v>
      </c>
      <c r="B12" s="257">
        <v>320</v>
      </c>
      <c r="C12" s="257">
        <v>369.7</v>
      </c>
      <c r="D12" s="257">
        <v>399</v>
      </c>
      <c r="E12" s="257">
        <v>283</v>
      </c>
      <c r="F12" s="257">
        <v>330</v>
      </c>
      <c r="G12" s="257">
        <v>248</v>
      </c>
      <c r="H12" s="257">
        <v>511</v>
      </c>
      <c r="I12" s="257">
        <v>284</v>
      </c>
      <c r="J12" s="257">
        <v>380</v>
      </c>
      <c r="K12" s="257">
        <v>284</v>
      </c>
      <c r="L12" s="257">
        <v>258</v>
      </c>
      <c r="M12" s="257">
        <v>298</v>
      </c>
      <c r="N12" s="257">
        <v>255</v>
      </c>
      <c r="O12" s="257">
        <v>323</v>
      </c>
      <c r="P12" s="257">
        <v>294</v>
      </c>
      <c r="Q12" s="257">
        <f t="shared" si="0"/>
        <v>4516.7</v>
      </c>
      <c r="R12" s="257">
        <v>322</v>
      </c>
    </row>
    <row r="13" spans="1:18" ht="18.75" customHeight="1" x14ac:dyDescent="0.25">
      <c r="A13" s="257" t="s">
        <v>166</v>
      </c>
      <c r="B13" s="257">
        <v>185</v>
      </c>
      <c r="C13" s="257">
        <v>185</v>
      </c>
      <c r="D13" s="257">
        <v>194</v>
      </c>
      <c r="E13" s="257">
        <v>213</v>
      </c>
      <c r="F13" s="257">
        <v>180</v>
      </c>
      <c r="G13" s="257">
        <v>190</v>
      </c>
      <c r="H13" s="257">
        <v>180</v>
      </c>
      <c r="I13" s="257">
        <v>194.7</v>
      </c>
      <c r="J13" s="257">
        <v>190</v>
      </c>
      <c r="K13" s="257">
        <v>208</v>
      </c>
      <c r="L13" s="257">
        <v>193</v>
      </c>
      <c r="M13" s="257">
        <v>95</v>
      </c>
      <c r="N13" s="257">
        <v>180</v>
      </c>
      <c r="O13" s="257">
        <v>180</v>
      </c>
      <c r="P13" s="257">
        <v>205.4</v>
      </c>
      <c r="Q13" s="257">
        <f t="shared" si="0"/>
        <v>2588.1</v>
      </c>
      <c r="R13" s="257">
        <v>184.8</v>
      </c>
    </row>
    <row r="14" spans="1:18" ht="30" x14ac:dyDescent="0.25">
      <c r="A14" s="258" t="s">
        <v>167</v>
      </c>
      <c r="B14" s="257">
        <v>20</v>
      </c>
      <c r="C14" s="257">
        <v>20</v>
      </c>
      <c r="D14" s="257">
        <v>25</v>
      </c>
      <c r="E14" s="257">
        <v>20</v>
      </c>
      <c r="F14" s="257">
        <v>20</v>
      </c>
      <c r="G14" s="257">
        <v>25</v>
      </c>
      <c r="H14" s="257">
        <v>25</v>
      </c>
      <c r="I14" s="257">
        <v>25</v>
      </c>
      <c r="J14" s="257">
        <v>20</v>
      </c>
      <c r="K14" s="257">
        <v>20</v>
      </c>
      <c r="L14" s="257">
        <v>20</v>
      </c>
      <c r="M14" s="257">
        <v>20</v>
      </c>
      <c r="N14" s="257">
        <v>20</v>
      </c>
      <c r="O14" s="257">
        <v>20</v>
      </c>
      <c r="P14" s="257">
        <v>0</v>
      </c>
      <c r="Q14" s="257">
        <f t="shared" si="0"/>
        <v>280</v>
      </c>
      <c r="R14" s="257">
        <v>20</v>
      </c>
    </row>
    <row r="15" spans="1:18" x14ac:dyDescent="0.25">
      <c r="A15" s="257" t="s">
        <v>91</v>
      </c>
      <c r="B15" s="257">
        <v>200</v>
      </c>
      <c r="C15" s="257">
        <v>200</v>
      </c>
      <c r="D15" s="257">
        <v>200</v>
      </c>
      <c r="E15" s="257">
        <v>200</v>
      </c>
      <c r="F15" s="257">
        <v>200</v>
      </c>
      <c r="G15" s="257">
        <v>200</v>
      </c>
      <c r="H15" s="257">
        <v>200</v>
      </c>
      <c r="I15" s="257">
        <v>200</v>
      </c>
      <c r="J15" s="257">
        <v>200</v>
      </c>
      <c r="K15" s="257">
        <v>200</v>
      </c>
      <c r="L15" s="257">
        <v>200</v>
      </c>
      <c r="M15" s="257">
        <v>200</v>
      </c>
      <c r="N15" s="257">
        <v>200</v>
      </c>
      <c r="O15" s="257">
        <v>200</v>
      </c>
      <c r="P15" s="257">
        <v>200</v>
      </c>
      <c r="Q15" s="257">
        <f t="shared" si="0"/>
        <v>2800</v>
      </c>
      <c r="R15" s="257">
        <v>200</v>
      </c>
    </row>
    <row r="16" spans="1:18" x14ac:dyDescent="0.25">
      <c r="A16" s="257" t="s">
        <v>168</v>
      </c>
      <c r="B16" s="257">
        <v>78</v>
      </c>
      <c r="C16" s="257">
        <v>81</v>
      </c>
      <c r="D16" s="257">
        <v>120</v>
      </c>
      <c r="E16" s="257">
        <v>220</v>
      </c>
      <c r="F16" s="257">
        <v>80</v>
      </c>
      <c r="G16" s="257">
        <v>80</v>
      </c>
      <c r="H16" s="257">
        <v>90</v>
      </c>
      <c r="I16" s="257">
        <v>0</v>
      </c>
      <c r="J16" s="257">
        <v>90</v>
      </c>
      <c r="K16" s="257">
        <v>20</v>
      </c>
      <c r="L16" s="257">
        <v>90</v>
      </c>
      <c r="M16" s="257">
        <v>0</v>
      </c>
      <c r="N16" s="257">
        <v>81</v>
      </c>
      <c r="O16" s="257">
        <v>76</v>
      </c>
      <c r="P16" s="257">
        <v>130</v>
      </c>
      <c r="Q16" s="257">
        <f t="shared" ref="Q16:Q36" si="1">SUM(C16:P16)</f>
        <v>1158</v>
      </c>
      <c r="R16" s="257">
        <v>82</v>
      </c>
    </row>
    <row r="17" spans="1:18" x14ac:dyDescent="0.25">
      <c r="A17" s="257" t="s">
        <v>169</v>
      </c>
      <c r="B17" s="257">
        <v>40</v>
      </c>
      <c r="C17" s="257">
        <v>0</v>
      </c>
      <c r="D17" s="257">
        <v>0</v>
      </c>
      <c r="E17" s="257">
        <v>34.5</v>
      </c>
      <c r="F17" s="257">
        <v>0</v>
      </c>
      <c r="G17" s="257">
        <v>103</v>
      </c>
      <c r="H17" s="257">
        <v>0</v>
      </c>
      <c r="I17" s="257">
        <v>163</v>
      </c>
      <c r="J17" s="257">
        <v>0</v>
      </c>
      <c r="K17" s="257">
        <v>34.5</v>
      </c>
      <c r="L17" s="257">
        <v>103</v>
      </c>
      <c r="M17" s="257">
        <v>166</v>
      </c>
      <c r="N17" s="257">
        <v>0</v>
      </c>
      <c r="O17" s="257">
        <v>0</v>
      </c>
      <c r="P17" s="257">
        <v>0</v>
      </c>
      <c r="Q17" s="257">
        <f t="shared" si="1"/>
        <v>604</v>
      </c>
      <c r="R17" s="257">
        <v>43</v>
      </c>
    </row>
    <row r="18" spans="1:18" x14ac:dyDescent="0.25">
      <c r="A18" s="257" t="s">
        <v>170</v>
      </c>
      <c r="B18" s="257">
        <v>53</v>
      </c>
      <c r="C18" s="257">
        <v>0</v>
      </c>
      <c r="D18" s="257">
        <v>74.3</v>
      </c>
      <c r="E18" s="257">
        <v>0</v>
      </c>
      <c r="F18" s="257">
        <v>40</v>
      </c>
      <c r="G18" s="257">
        <v>0</v>
      </c>
      <c r="H18" s="257">
        <v>74</v>
      </c>
      <c r="I18" s="257">
        <v>93</v>
      </c>
      <c r="J18" s="257">
        <v>100</v>
      </c>
      <c r="K18" s="257">
        <v>100</v>
      </c>
      <c r="L18" s="257">
        <v>0</v>
      </c>
      <c r="M18" s="257">
        <v>0</v>
      </c>
      <c r="N18" s="257">
        <v>135</v>
      </c>
      <c r="O18" s="257">
        <v>105</v>
      </c>
      <c r="P18" s="257">
        <v>0</v>
      </c>
      <c r="Q18" s="257">
        <f t="shared" si="1"/>
        <v>721.3</v>
      </c>
      <c r="R18" s="257">
        <v>51.5</v>
      </c>
    </row>
    <row r="19" spans="1:18" x14ac:dyDescent="0.25">
      <c r="A19" s="257" t="s">
        <v>171</v>
      </c>
      <c r="B19" s="257">
        <v>77</v>
      </c>
      <c r="C19" s="257">
        <v>174</v>
      </c>
      <c r="D19" s="257">
        <v>52</v>
      </c>
      <c r="E19" s="257">
        <v>0</v>
      </c>
      <c r="F19" s="257">
        <v>174</v>
      </c>
      <c r="G19" s="257">
        <v>0</v>
      </c>
      <c r="H19" s="257">
        <v>76</v>
      </c>
      <c r="I19" s="257">
        <v>0</v>
      </c>
      <c r="J19" s="257">
        <v>0</v>
      </c>
      <c r="K19" s="257">
        <v>174</v>
      </c>
      <c r="L19" s="257">
        <v>0</v>
      </c>
      <c r="M19" s="257">
        <v>197</v>
      </c>
      <c r="N19" s="257">
        <v>40</v>
      </c>
      <c r="O19" s="257">
        <v>0</v>
      </c>
      <c r="P19" s="257">
        <v>52</v>
      </c>
      <c r="Q19" s="257">
        <f t="shared" si="1"/>
        <v>939</v>
      </c>
      <c r="R19" s="257">
        <v>67</v>
      </c>
    </row>
    <row r="20" spans="1:18" x14ac:dyDescent="0.25">
      <c r="A20" s="257" t="s">
        <v>105</v>
      </c>
      <c r="B20" s="257">
        <v>350</v>
      </c>
      <c r="C20" s="257">
        <v>135</v>
      </c>
      <c r="D20" s="257">
        <v>266</v>
      </c>
      <c r="E20" s="257">
        <v>484</v>
      </c>
      <c r="F20" s="257">
        <v>591</v>
      </c>
      <c r="G20" s="257">
        <v>290</v>
      </c>
      <c r="H20" s="257">
        <v>226</v>
      </c>
      <c r="I20" s="257">
        <v>204</v>
      </c>
      <c r="J20" s="257">
        <v>250</v>
      </c>
      <c r="K20" s="257">
        <v>383</v>
      </c>
      <c r="L20" s="257">
        <v>150</v>
      </c>
      <c r="M20" s="257">
        <v>380</v>
      </c>
      <c r="N20" s="257">
        <v>304</v>
      </c>
      <c r="O20" s="257">
        <v>290</v>
      </c>
      <c r="P20" s="257">
        <v>425</v>
      </c>
      <c r="Q20" s="257">
        <f t="shared" si="1"/>
        <v>4378</v>
      </c>
      <c r="R20" s="257">
        <v>312</v>
      </c>
    </row>
    <row r="21" spans="1:18" x14ac:dyDescent="0.25">
      <c r="A21" s="257" t="s">
        <v>172</v>
      </c>
      <c r="B21" s="257">
        <v>180</v>
      </c>
      <c r="C21" s="257">
        <v>200</v>
      </c>
      <c r="D21" s="257">
        <v>200</v>
      </c>
      <c r="E21" s="257">
        <v>200</v>
      </c>
      <c r="F21" s="257">
        <v>200</v>
      </c>
      <c r="G21" s="257">
        <v>200</v>
      </c>
      <c r="H21" s="257">
        <v>200</v>
      </c>
      <c r="I21" s="257">
        <v>200</v>
      </c>
      <c r="J21" s="257">
        <v>200</v>
      </c>
      <c r="K21" s="257">
        <v>200</v>
      </c>
      <c r="L21" s="257">
        <v>200</v>
      </c>
      <c r="M21" s="257">
        <v>200</v>
      </c>
      <c r="N21" s="257">
        <v>200</v>
      </c>
      <c r="O21" s="257">
        <v>200</v>
      </c>
      <c r="P21" s="257">
        <v>200</v>
      </c>
      <c r="Q21" s="257">
        <f t="shared" si="1"/>
        <v>2800</v>
      </c>
      <c r="R21" s="257">
        <v>200</v>
      </c>
    </row>
    <row r="22" spans="1:18" x14ac:dyDescent="0.25">
      <c r="A22" s="257" t="s">
        <v>173</v>
      </c>
      <c r="B22" s="257">
        <v>60</v>
      </c>
      <c r="C22" s="257">
        <v>188</v>
      </c>
      <c r="D22" s="257">
        <v>135.9</v>
      </c>
      <c r="E22" s="257">
        <v>0</v>
      </c>
      <c r="F22" s="257">
        <v>0</v>
      </c>
      <c r="G22" s="257">
        <v>52</v>
      </c>
      <c r="H22" s="257">
        <v>0</v>
      </c>
      <c r="I22" s="257">
        <v>0</v>
      </c>
      <c r="J22" s="257">
        <v>188</v>
      </c>
      <c r="K22" s="257">
        <v>0</v>
      </c>
      <c r="L22" s="257">
        <v>0</v>
      </c>
      <c r="M22" s="257">
        <v>46.4</v>
      </c>
      <c r="N22" s="257">
        <v>0</v>
      </c>
      <c r="O22" s="257">
        <v>135.9</v>
      </c>
      <c r="P22" s="257">
        <v>0</v>
      </c>
      <c r="Q22" s="257">
        <f t="shared" si="1"/>
        <v>746.19999999999993</v>
      </c>
      <c r="R22" s="257">
        <v>54</v>
      </c>
    </row>
    <row r="23" spans="1:18" x14ac:dyDescent="0.25">
      <c r="A23" s="257" t="s">
        <v>174</v>
      </c>
      <c r="B23" s="257">
        <v>15</v>
      </c>
      <c r="C23" s="257">
        <v>7.7</v>
      </c>
      <c r="D23" s="257">
        <v>11</v>
      </c>
      <c r="E23" s="257">
        <v>0</v>
      </c>
      <c r="F23" s="257">
        <v>30</v>
      </c>
      <c r="G23" s="257">
        <v>0</v>
      </c>
      <c r="H23" s="257">
        <v>11</v>
      </c>
      <c r="I23" s="257">
        <v>30</v>
      </c>
      <c r="J23" s="257">
        <v>0</v>
      </c>
      <c r="K23" s="257">
        <v>30</v>
      </c>
      <c r="L23" s="257">
        <v>0</v>
      </c>
      <c r="M23" s="257">
        <v>30</v>
      </c>
      <c r="N23" s="257">
        <v>0</v>
      </c>
      <c r="O23" s="257">
        <v>0</v>
      </c>
      <c r="P23" s="257">
        <v>11.5</v>
      </c>
      <c r="Q23" s="257">
        <f t="shared" si="1"/>
        <v>161.19999999999999</v>
      </c>
      <c r="R23" s="257">
        <v>11.5</v>
      </c>
    </row>
    <row r="24" spans="1:18" x14ac:dyDescent="0.25">
      <c r="A24" s="257" t="s">
        <v>140</v>
      </c>
      <c r="B24" s="257">
        <v>10</v>
      </c>
      <c r="C24" s="257">
        <v>12.5</v>
      </c>
      <c r="D24" s="257">
        <v>13</v>
      </c>
      <c r="E24" s="257">
        <v>10</v>
      </c>
      <c r="F24" s="257">
        <v>15</v>
      </c>
      <c r="G24" s="257">
        <v>24</v>
      </c>
      <c r="H24" s="257">
        <v>15</v>
      </c>
      <c r="I24" s="257">
        <v>0</v>
      </c>
      <c r="J24" s="257">
        <v>15</v>
      </c>
      <c r="K24" s="257">
        <v>10</v>
      </c>
      <c r="L24" s="257">
        <v>0</v>
      </c>
      <c r="M24" s="257">
        <v>2</v>
      </c>
      <c r="N24" s="257">
        <v>15</v>
      </c>
      <c r="O24" s="257">
        <v>8.3000000000000007</v>
      </c>
      <c r="P24" s="257">
        <v>15</v>
      </c>
      <c r="Q24" s="257">
        <f t="shared" si="1"/>
        <v>154.80000000000001</v>
      </c>
      <c r="R24" s="257">
        <v>11</v>
      </c>
    </row>
    <row r="25" spans="1:18" x14ac:dyDescent="0.25">
      <c r="A25" s="257" t="s">
        <v>106</v>
      </c>
      <c r="B25" s="257">
        <v>35</v>
      </c>
      <c r="C25" s="257">
        <v>45</v>
      </c>
      <c r="D25" s="257">
        <v>28.6</v>
      </c>
      <c r="E25" s="257">
        <v>43</v>
      </c>
      <c r="F25" s="257">
        <v>24</v>
      </c>
      <c r="G25" s="257">
        <v>33.6</v>
      </c>
      <c r="H25" s="257">
        <v>40</v>
      </c>
      <c r="I25" s="257">
        <v>26.5</v>
      </c>
      <c r="J25" s="257">
        <v>51.5</v>
      </c>
      <c r="K25" s="257">
        <v>34</v>
      </c>
      <c r="L25" s="257">
        <v>22.8</v>
      </c>
      <c r="M25" s="257">
        <v>15</v>
      </c>
      <c r="N25" s="257">
        <v>34.5</v>
      </c>
      <c r="O25" s="257">
        <v>50</v>
      </c>
      <c r="P25" s="257">
        <v>40</v>
      </c>
      <c r="Q25" s="257">
        <f t="shared" si="1"/>
        <v>488.5</v>
      </c>
      <c r="R25" s="257">
        <v>35</v>
      </c>
    </row>
    <row r="26" spans="1:18" x14ac:dyDescent="0.25">
      <c r="A26" s="257" t="s">
        <v>104</v>
      </c>
      <c r="B26" s="257">
        <v>18</v>
      </c>
      <c r="C26" s="257">
        <v>24</v>
      </c>
      <c r="D26" s="257">
        <v>15</v>
      </c>
      <c r="E26" s="257">
        <v>19.3</v>
      </c>
      <c r="F26" s="257">
        <v>18.5</v>
      </c>
      <c r="G26" s="257">
        <v>21</v>
      </c>
      <c r="H26" s="257">
        <v>19</v>
      </c>
      <c r="I26" s="257">
        <v>12.5</v>
      </c>
      <c r="J26" s="257">
        <v>16</v>
      </c>
      <c r="K26" s="257">
        <v>14</v>
      </c>
      <c r="L26" s="257">
        <v>14.5</v>
      </c>
      <c r="M26" s="257">
        <v>21</v>
      </c>
      <c r="N26" s="257">
        <v>29.3</v>
      </c>
      <c r="O26" s="257">
        <v>12</v>
      </c>
      <c r="P26" s="257">
        <v>13</v>
      </c>
      <c r="Q26" s="257">
        <f t="shared" si="1"/>
        <v>249.10000000000002</v>
      </c>
      <c r="R26" s="257">
        <v>17.7</v>
      </c>
    </row>
    <row r="27" spans="1:18" x14ac:dyDescent="0.25">
      <c r="A27" s="257" t="s">
        <v>107</v>
      </c>
      <c r="B27" s="257">
        <v>1</v>
      </c>
      <c r="C27" s="257">
        <v>120</v>
      </c>
      <c r="D27" s="257">
        <v>5</v>
      </c>
      <c r="E27" s="257">
        <v>5</v>
      </c>
      <c r="F27" s="257">
        <v>4</v>
      </c>
      <c r="G27" s="257">
        <v>45</v>
      </c>
      <c r="H27" s="257">
        <v>0</v>
      </c>
      <c r="I27" s="257">
        <v>131</v>
      </c>
      <c r="J27" s="257">
        <v>50</v>
      </c>
      <c r="K27" s="257">
        <v>0</v>
      </c>
      <c r="L27" s="257">
        <v>4</v>
      </c>
      <c r="M27" s="257">
        <v>128</v>
      </c>
      <c r="N27" s="257">
        <v>5</v>
      </c>
      <c r="O27" s="257">
        <v>5</v>
      </c>
      <c r="P27" s="257">
        <v>4</v>
      </c>
      <c r="Q27" s="257">
        <f t="shared" si="1"/>
        <v>506</v>
      </c>
      <c r="R27" s="257">
        <v>36.1</v>
      </c>
    </row>
    <row r="28" spans="1:18" x14ac:dyDescent="0.25">
      <c r="A28" s="257" t="s">
        <v>99</v>
      </c>
      <c r="B28" s="257">
        <v>35</v>
      </c>
      <c r="C28" s="257">
        <v>28</v>
      </c>
      <c r="D28" s="257">
        <v>36</v>
      </c>
      <c r="E28" s="257">
        <v>33.6</v>
      </c>
      <c r="F28" s="257">
        <v>24</v>
      </c>
      <c r="G28" s="257">
        <v>26</v>
      </c>
      <c r="H28" s="257">
        <v>32</v>
      </c>
      <c r="I28" s="257">
        <v>30.7</v>
      </c>
      <c r="J28" s="257">
        <v>32.5</v>
      </c>
      <c r="K28" s="257">
        <v>21</v>
      </c>
      <c r="L28" s="257">
        <v>22</v>
      </c>
      <c r="M28" s="257">
        <v>44.2</v>
      </c>
      <c r="N28" s="257">
        <v>35.700000000000003</v>
      </c>
      <c r="O28" s="257">
        <v>37.299999999999997</v>
      </c>
      <c r="P28" s="257">
        <v>29</v>
      </c>
      <c r="Q28" s="257">
        <f t="shared" si="1"/>
        <v>431.99999999999994</v>
      </c>
      <c r="R28" s="257">
        <v>31</v>
      </c>
    </row>
    <row r="29" spans="1:18" x14ac:dyDescent="0.25">
      <c r="A29" s="257" t="s">
        <v>175</v>
      </c>
      <c r="B29" s="257">
        <v>15</v>
      </c>
      <c r="C29" s="257">
        <v>10</v>
      </c>
      <c r="D29" s="257">
        <v>36</v>
      </c>
      <c r="E29" s="257">
        <v>0</v>
      </c>
      <c r="F29" s="257">
        <v>10</v>
      </c>
      <c r="G29" s="257">
        <v>36</v>
      </c>
      <c r="H29" s="257">
        <v>0</v>
      </c>
      <c r="I29" s="257">
        <v>0</v>
      </c>
      <c r="J29" s="257">
        <v>10</v>
      </c>
      <c r="K29" s="257">
        <v>36</v>
      </c>
      <c r="L29" s="257">
        <v>36</v>
      </c>
      <c r="M29" s="257">
        <v>10</v>
      </c>
      <c r="N29" s="257">
        <v>0</v>
      </c>
      <c r="O29" s="257">
        <v>10</v>
      </c>
      <c r="P29" s="257">
        <v>0</v>
      </c>
      <c r="Q29" s="257">
        <f>SUM(C29:P29)</f>
        <v>194</v>
      </c>
      <c r="R29" s="257">
        <v>13.8</v>
      </c>
    </row>
    <row r="30" spans="1:18" x14ac:dyDescent="0.25">
      <c r="A30" s="257" t="s">
        <v>176</v>
      </c>
      <c r="B30" s="257">
        <v>2</v>
      </c>
      <c r="C30" s="257">
        <v>0</v>
      </c>
      <c r="D30" s="257">
        <v>2</v>
      </c>
      <c r="E30" s="257">
        <v>1</v>
      </c>
      <c r="F30" s="257">
        <v>1</v>
      </c>
      <c r="G30" s="257">
        <v>1</v>
      </c>
      <c r="H30" s="257">
        <v>2</v>
      </c>
      <c r="I30" s="257">
        <v>2</v>
      </c>
      <c r="J30" s="257">
        <v>1</v>
      </c>
      <c r="K30" s="257">
        <v>2</v>
      </c>
      <c r="L30" s="257">
        <v>2</v>
      </c>
      <c r="M30" s="257">
        <v>1</v>
      </c>
      <c r="N30" s="257">
        <v>2</v>
      </c>
      <c r="O30" s="257">
        <v>1</v>
      </c>
      <c r="P30" s="257">
        <v>1</v>
      </c>
      <c r="Q30" s="257">
        <f t="shared" si="1"/>
        <v>19</v>
      </c>
      <c r="R30" s="257">
        <v>1.4</v>
      </c>
    </row>
    <row r="31" spans="1:18" x14ac:dyDescent="0.25">
      <c r="A31" s="257" t="s">
        <v>177</v>
      </c>
      <c r="B31" s="257">
        <v>1.2</v>
      </c>
      <c r="C31" s="257">
        <v>0</v>
      </c>
      <c r="D31" s="257">
        <v>0</v>
      </c>
      <c r="E31" s="257">
        <v>0</v>
      </c>
      <c r="F31" s="257">
        <v>5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5</v>
      </c>
      <c r="N31" s="257">
        <v>0</v>
      </c>
      <c r="O31" s="257">
        <v>0</v>
      </c>
      <c r="P31" s="257">
        <v>5</v>
      </c>
      <c r="Q31" s="257">
        <f t="shared" si="1"/>
        <v>15</v>
      </c>
      <c r="R31" s="257">
        <v>1.07</v>
      </c>
    </row>
    <row r="32" spans="1:18" x14ac:dyDescent="0.25">
      <c r="A32" s="257" t="s">
        <v>178</v>
      </c>
      <c r="B32" s="257">
        <v>2</v>
      </c>
      <c r="C32" s="257">
        <v>5</v>
      </c>
      <c r="D32" s="257">
        <v>0</v>
      </c>
      <c r="E32" s="257">
        <v>0</v>
      </c>
      <c r="F32" s="257">
        <v>0</v>
      </c>
      <c r="G32" s="257">
        <v>5</v>
      </c>
      <c r="H32" s="257">
        <v>0</v>
      </c>
      <c r="I32" s="257">
        <v>0</v>
      </c>
      <c r="J32" s="257">
        <v>5</v>
      </c>
      <c r="K32" s="257">
        <v>0</v>
      </c>
      <c r="L32" s="257">
        <v>0</v>
      </c>
      <c r="M32" s="257">
        <v>0</v>
      </c>
      <c r="N32" s="257">
        <v>0</v>
      </c>
      <c r="O32" s="257">
        <v>5</v>
      </c>
      <c r="P32" s="257">
        <v>0</v>
      </c>
      <c r="Q32" s="257">
        <f t="shared" si="1"/>
        <v>20</v>
      </c>
      <c r="R32" s="257">
        <v>1.4</v>
      </c>
    </row>
    <row r="33" spans="1:18" x14ac:dyDescent="0.25">
      <c r="A33" s="257" t="s">
        <v>179</v>
      </c>
      <c r="B33" s="257">
        <v>0.3</v>
      </c>
      <c r="C33" s="257">
        <v>0</v>
      </c>
      <c r="D33" s="257">
        <v>0</v>
      </c>
      <c r="E33" s="257">
        <v>0</v>
      </c>
      <c r="F33" s="257">
        <v>3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3</v>
      </c>
      <c r="M33" s="257">
        <v>0</v>
      </c>
      <c r="N33" s="257">
        <v>0</v>
      </c>
      <c r="O33" s="257">
        <v>0</v>
      </c>
      <c r="P33" s="257">
        <v>3</v>
      </c>
      <c r="Q33" s="257">
        <f t="shared" si="1"/>
        <v>9</v>
      </c>
      <c r="R33" s="257">
        <v>0.6</v>
      </c>
    </row>
    <row r="34" spans="1:18" x14ac:dyDescent="0.25">
      <c r="A34" s="257" t="s">
        <v>180</v>
      </c>
      <c r="B34" s="257">
        <v>4</v>
      </c>
      <c r="C34" s="257">
        <v>0</v>
      </c>
      <c r="D34" s="257">
        <v>6</v>
      </c>
      <c r="E34" s="257">
        <v>6</v>
      </c>
      <c r="F34" s="257">
        <v>0</v>
      </c>
      <c r="G34" s="257">
        <v>6</v>
      </c>
      <c r="H34" s="257">
        <v>0</v>
      </c>
      <c r="I34" s="257">
        <v>0</v>
      </c>
      <c r="J34" s="257">
        <v>0</v>
      </c>
      <c r="K34" s="257">
        <v>10</v>
      </c>
      <c r="L34" s="257">
        <v>0</v>
      </c>
      <c r="M34" s="257">
        <v>7.2</v>
      </c>
      <c r="N34" s="257">
        <v>6</v>
      </c>
      <c r="O34" s="257">
        <v>0</v>
      </c>
      <c r="P34" s="257">
        <v>0</v>
      </c>
      <c r="Q34" s="257">
        <f t="shared" si="1"/>
        <v>41.2</v>
      </c>
      <c r="R34" s="257">
        <v>2.95</v>
      </c>
    </row>
    <row r="35" spans="1:18" x14ac:dyDescent="0.25">
      <c r="A35" s="257" t="s">
        <v>181</v>
      </c>
      <c r="B35" s="257">
        <v>2</v>
      </c>
      <c r="C35" s="257">
        <v>2</v>
      </c>
      <c r="D35" s="257">
        <v>2</v>
      </c>
      <c r="E35" s="257">
        <v>2</v>
      </c>
      <c r="F35" s="257">
        <v>2</v>
      </c>
      <c r="G35" s="257">
        <v>2</v>
      </c>
      <c r="H35" s="257">
        <v>2</v>
      </c>
      <c r="I35" s="257">
        <v>2</v>
      </c>
      <c r="J35" s="257">
        <v>2</v>
      </c>
      <c r="K35" s="257">
        <v>2</v>
      </c>
      <c r="L35" s="257">
        <v>2</v>
      </c>
      <c r="M35" s="257">
        <v>2</v>
      </c>
      <c r="N35" s="257">
        <v>2</v>
      </c>
      <c r="O35" s="257">
        <v>2</v>
      </c>
      <c r="P35" s="257">
        <v>2</v>
      </c>
      <c r="Q35" s="257">
        <f t="shared" si="1"/>
        <v>28</v>
      </c>
      <c r="R35" s="257">
        <v>2</v>
      </c>
    </row>
    <row r="36" spans="1:18" ht="15.75" thickBot="1" x14ac:dyDescent="0.3">
      <c r="A36" s="257" t="s">
        <v>182</v>
      </c>
      <c r="B36" s="319">
        <v>5</v>
      </c>
      <c r="C36" s="319">
        <v>5</v>
      </c>
      <c r="D36" s="319">
        <v>5</v>
      </c>
      <c r="E36" s="319">
        <v>5</v>
      </c>
      <c r="F36" s="319">
        <v>5</v>
      </c>
      <c r="G36" s="319">
        <v>5</v>
      </c>
      <c r="H36" s="319">
        <v>5</v>
      </c>
      <c r="I36" s="319">
        <v>5</v>
      </c>
      <c r="J36" s="319">
        <v>5</v>
      </c>
      <c r="K36" s="319">
        <v>5</v>
      </c>
      <c r="L36" s="319">
        <v>5</v>
      </c>
      <c r="M36" s="319">
        <v>5</v>
      </c>
      <c r="N36" s="319">
        <v>5</v>
      </c>
      <c r="O36" s="319">
        <v>5</v>
      </c>
      <c r="P36" s="319">
        <v>5</v>
      </c>
      <c r="Q36" s="319">
        <f t="shared" si="1"/>
        <v>70</v>
      </c>
      <c r="R36" s="319">
        <v>5</v>
      </c>
    </row>
    <row r="37" spans="1:18" ht="15.75" thickBot="1" x14ac:dyDescent="0.3">
      <c r="A37" s="318" t="s">
        <v>453</v>
      </c>
      <c r="B37" s="321"/>
      <c r="C37" s="322">
        <v>2758</v>
      </c>
      <c r="D37" s="322">
        <v>2568</v>
      </c>
      <c r="E37" s="322">
        <v>2821</v>
      </c>
      <c r="F37" s="322">
        <v>2748</v>
      </c>
      <c r="G37" s="322">
        <v>2700</v>
      </c>
      <c r="H37" s="322">
        <v>2823</v>
      </c>
      <c r="I37" s="322">
        <v>2791</v>
      </c>
      <c r="J37" s="322">
        <v>3015</v>
      </c>
      <c r="K37" s="322">
        <v>2755</v>
      </c>
      <c r="L37" s="322">
        <v>2890</v>
      </c>
      <c r="M37" s="322">
        <v>2713</v>
      </c>
      <c r="N37" s="322">
        <v>2767</v>
      </c>
      <c r="O37" s="322">
        <v>2888</v>
      </c>
      <c r="P37" s="323">
        <v>2969</v>
      </c>
      <c r="Q37" s="322">
        <f>SUM(C37:P37)</f>
        <v>39206</v>
      </c>
      <c r="R37" s="320">
        <v>2800</v>
      </c>
    </row>
  </sheetData>
  <mergeCells count="21">
    <mergeCell ref="Q1:Q5"/>
    <mergeCell ref="R1:R5"/>
    <mergeCell ref="C1:P1"/>
    <mergeCell ref="C2:P2"/>
    <mergeCell ref="C3:P3"/>
    <mergeCell ref="K4:K5"/>
    <mergeCell ref="L4:L5"/>
    <mergeCell ref="M4:M5"/>
    <mergeCell ref="N4:N5"/>
    <mergeCell ref="O4:O5"/>
    <mergeCell ref="P4:P5"/>
    <mergeCell ref="E4:E5"/>
    <mergeCell ref="F4:F5"/>
    <mergeCell ref="G4:G5"/>
    <mergeCell ref="H4:H5"/>
    <mergeCell ref="I4:I5"/>
    <mergeCell ref="J4:J5"/>
    <mergeCell ref="A1:A5"/>
    <mergeCell ref="B1:B5"/>
    <mergeCell ref="C4:C5"/>
    <mergeCell ref="D4:D5"/>
  </mergeCells>
  <pageMargins left="0.7" right="0.7" top="0.75" bottom="0.75" header="0.3" footer="0.3"/>
  <pageSetup paperSize="8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workbookViewId="0">
      <selection activeCell="Q25" sqref="Q25"/>
    </sheetView>
  </sheetViews>
  <sheetFormatPr defaultRowHeight="15" x14ac:dyDescent="0.25"/>
  <cols>
    <col min="1" max="1" width="20.7109375" customWidth="1"/>
  </cols>
  <sheetData>
    <row r="2" spans="1:17" x14ac:dyDescent="0.25">
      <c r="A2" s="769" t="s">
        <v>161</v>
      </c>
      <c r="B2" s="770" t="s">
        <v>162</v>
      </c>
      <c r="C2" s="768" t="s">
        <v>159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9" t="s">
        <v>163</v>
      </c>
    </row>
    <row r="3" spans="1:17" x14ac:dyDescent="0.25">
      <c r="A3" s="769"/>
      <c r="B3" s="770"/>
      <c r="C3" s="768" t="s">
        <v>160</v>
      </c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9"/>
    </row>
    <row r="4" spans="1:17" x14ac:dyDescent="0.25">
      <c r="A4" s="769"/>
      <c r="B4" s="770"/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9"/>
    </row>
    <row r="5" spans="1:17" x14ac:dyDescent="0.25">
      <c r="A5" s="769"/>
      <c r="B5" s="770"/>
      <c r="C5" s="768" t="s">
        <v>145</v>
      </c>
      <c r="D5" s="768" t="s">
        <v>146</v>
      </c>
      <c r="E5" s="768" t="s">
        <v>147</v>
      </c>
      <c r="F5" s="768" t="s">
        <v>148</v>
      </c>
      <c r="G5" s="768" t="s">
        <v>149</v>
      </c>
      <c r="H5" s="768" t="s">
        <v>150</v>
      </c>
      <c r="I5" s="768" t="s">
        <v>151</v>
      </c>
      <c r="J5" s="768" t="s">
        <v>152</v>
      </c>
      <c r="K5" s="768" t="s">
        <v>153</v>
      </c>
      <c r="L5" s="768" t="s">
        <v>154</v>
      </c>
      <c r="M5" s="768" t="s">
        <v>155</v>
      </c>
      <c r="N5" s="768" t="s">
        <v>156</v>
      </c>
      <c r="O5" s="768" t="s">
        <v>157</v>
      </c>
      <c r="P5" s="768" t="s">
        <v>158</v>
      </c>
      <c r="Q5" s="769"/>
    </row>
    <row r="6" spans="1:17" x14ac:dyDescent="0.25">
      <c r="A6" s="769"/>
      <c r="B6" s="770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8"/>
      <c r="Q6" s="769"/>
    </row>
    <row r="7" spans="1:17" x14ac:dyDescent="0.25">
      <c r="A7" s="257" t="s">
        <v>4</v>
      </c>
      <c r="B7" s="257">
        <v>120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>
        <f t="shared" ref="Q7:Q15" si="0">SUM(C7:P7)</f>
        <v>0</v>
      </c>
    </row>
    <row r="8" spans="1:17" x14ac:dyDescent="0.25">
      <c r="A8" s="257" t="s">
        <v>10</v>
      </c>
      <c r="B8" s="257">
        <v>200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>
        <f t="shared" si="0"/>
        <v>0</v>
      </c>
    </row>
    <row r="9" spans="1:17" x14ac:dyDescent="0.25">
      <c r="A9" s="257" t="s">
        <v>109</v>
      </c>
      <c r="B9" s="257">
        <v>20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>
        <f t="shared" si="0"/>
        <v>0</v>
      </c>
    </row>
    <row r="10" spans="1:17" x14ac:dyDescent="0.25">
      <c r="A10" s="257" t="s">
        <v>164</v>
      </c>
      <c r="B10" s="257">
        <v>50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>
        <f t="shared" si="0"/>
        <v>0</v>
      </c>
    </row>
    <row r="11" spans="1:17" x14ac:dyDescent="0.25">
      <c r="A11" s="257" t="s">
        <v>110</v>
      </c>
      <c r="B11" s="257">
        <v>20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>
        <f t="shared" si="0"/>
        <v>0</v>
      </c>
    </row>
    <row r="12" spans="1:17" x14ac:dyDescent="0.25">
      <c r="A12" s="257" t="s">
        <v>134</v>
      </c>
      <c r="B12" s="257">
        <v>187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>
        <f t="shared" si="0"/>
        <v>0</v>
      </c>
    </row>
    <row r="13" spans="1:17" x14ac:dyDescent="0.25">
      <c r="A13" s="257" t="s">
        <v>165</v>
      </c>
      <c r="B13" s="257">
        <v>320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>
        <f t="shared" si="0"/>
        <v>0</v>
      </c>
    </row>
    <row r="14" spans="1:17" x14ac:dyDescent="0.25">
      <c r="A14" s="257" t="s">
        <v>166</v>
      </c>
      <c r="B14" s="257">
        <v>185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>
        <f t="shared" si="0"/>
        <v>0</v>
      </c>
    </row>
    <row r="15" spans="1:17" ht="45" customHeight="1" x14ac:dyDescent="0.25">
      <c r="A15" s="258" t="s">
        <v>167</v>
      </c>
      <c r="B15" s="257">
        <v>20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>
        <f t="shared" si="0"/>
        <v>0</v>
      </c>
    </row>
    <row r="16" spans="1:17" x14ac:dyDescent="0.25">
      <c r="A16" s="257" t="s">
        <v>91</v>
      </c>
      <c r="B16" s="257">
        <v>200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</row>
    <row r="17" spans="1:17" x14ac:dyDescent="0.25">
      <c r="A17" s="257" t="s">
        <v>168</v>
      </c>
      <c r="B17" s="257">
        <v>78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>
        <f t="shared" ref="Q17:Q37" si="1">SUM(C17:P17)</f>
        <v>0</v>
      </c>
    </row>
    <row r="18" spans="1:17" x14ac:dyDescent="0.25">
      <c r="A18" s="257" t="s">
        <v>169</v>
      </c>
      <c r="B18" s="257">
        <v>40</v>
      </c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>
        <f t="shared" si="1"/>
        <v>0</v>
      </c>
    </row>
    <row r="19" spans="1:17" x14ac:dyDescent="0.25">
      <c r="A19" s="257" t="s">
        <v>170</v>
      </c>
      <c r="B19" s="257">
        <v>53</v>
      </c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>
        <f t="shared" si="1"/>
        <v>0</v>
      </c>
    </row>
    <row r="20" spans="1:17" x14ac:dyDescent="0.25">
      <c r="A20" s="257" t="s">
        <v>171</v>
      </c>
      <c r="B20" s="257">
        <v>77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>
        <f t="shared" si="1"/>
        <v>0</v>
      </c>
    </row>
    <row r="21" spans="1:17" x14ac:dyDescent="0.25">
      <c r="A21" s="257" t="s">
        <v>105</v>
      </c>
      <c r="B21" s="257">
        <v>350</v>
      </c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>
        <f t="shared" si="1"/>
        <v>0</v>
      </c>
    </row>
    <row r="22" spans="1:17" x14ac:dyDescent="0.25">
      <c r="A22" s="257" t="s">
        <v>172</v>
      </c>
      <c r="B22" s="257">
        <v>180</v>
      </c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>
        <f t="shared" si="1"/>
        <v>0</v>
      </c>
    </row>
    <row r="23" spans="1:17" x14ac:dyDescent="0.25">
      <c r="A23" s="257" t="s">
        <v>173</v>
      </c>
      <c r="B23" s="257">
        <v>60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>
        <f t="shared" si="1"/>
        <v>0</v>
      </c>
    </row>
    <row r="24" spans="1:17" x14ac:dyDescent="0.25">
      <c r="A24" s="257" t="s">
        <v>174</v>
      </c>
      <c r="B24" s="257">
        <v>15</v>
      </c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>
        <f t="shared" si="1"/>
        <v>0</v>
      </c>
    </row>
    <row r="25" spans="1:17" x14ac:dyDescent="0.25">
      <c r="A25" s="257" t="s">
        <v>140</v>
      </c>
      <c r="B25" s="257">
        <v>10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>
        <f t="shared" si="1"/>
        <v>0</v>
      </c>
    </row>
    <row r="26" spans="1:17" x14ac:dyDescent="0.25">
      <c r="A26" s="257" t="s">
        <v>106</v>
      </c>
      <c r="B26" s="257">
        <v>35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>
        <f t="shared" si="1"/>
        <v>0</v>
      </c>
    </row>
    <row r="27" spans="1:17" x14ac:dyDescent="0.25">
      <c r="A27" s="257" t="s">
        <v>104</v>
      </c>
      <c r="B27" s="257">
        <v>18</v>
      </c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>
        <f t="shared" si="1"/>
        <v>0</v>
      </c>
    </row>
    <row r="28" spans="1:17" x14ac:dyDescent="0.25">
      <c r="A28" s="257" t="s">
        <v>107</v>
      </c>
      <c r="B28" s="257">
        <v>1</v>
      </c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>
        <f t="shared" si="1"/>
        <v>0</v>
      </c>
    </row>
    <row r="29" spans="1:17" x14ac:dyDescent="0.25">
      <c r="A29" s="257" t="s">
        <v>99</v>
      </c>
      <c r="B29" s="257">
        <v>35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>
        <f t="shared" si="1"/>
        <v>0</v>
      </c>
    </row>
    <row r="30" spans="1:17" x14ac:dyDescent="0.25">
      <c r="A30" s="257" t="s">
        <v>175</v>
      </c>
      <c r="B30" s="257">
        <v>15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>
        <f t="shared" si="1"/>
        <v>0</v>
      </c>
    </row>
    <row r="31" spans="1:17" x14ac:dyDescent="0.25">
      <c r="A31" s="257" t="s">
        <v>176</v>
      </c>
      <c r="B31" s="257">
        <v>2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>
        <f t="shared" si="1"/>
        <v>0</v>
      </c>
    </row>
    <row r="32" spans="1:17" x14ac:dyDescent="0.25">
      <c r="A32" s="257" t="s">
        <v>177</v>
      </c>
      <c r="B32" s="257">
        <v>1.2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>
        <f t="shared" si="1"/>
        <v>0</v>
      </c>
    </row>
    <row r="33" spans="1:17" x14ac:dyDescent="0.25">
      <c r="A33" s="257" t="s">
        <v>178</v>
      </c>
      <c r="B33" s="257">
        <v>2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>
        <f t="shared" si="1"/>
        <v>0</v>
      </c>
    </row>
    <row r="34" spans="1:17" x14ac:dyDescent="0.25">
      <c r="A34" s="257" t="s">
        <v>179</v>
      </c>
      <c r="B34" s="257">
        <v>0.3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>
        <f t="shared" si="1"/>
        <v>0</v>
      </c>
    </row>
    <row r="35" spans="1:17" x14ac:dyDescent="0.25">
      <c r="A35" s="257" t="s">
        <v>180</v>
      </c>
      <c r="B35" s="257">
        <v>4</v>
      </c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>
        <f t="shared" si="1"/>
        <v>0</v>
      </c>
    </row>
    <row r="36" spans="1:17" x14ac:dyDescent="0.25">
      <c r="A36" s="257" t="s">
        <v>181</v>
      </c>
      <c r="B36" s="257">
        <v>2</v>
      </c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>
        <f t="shared" si="1"/>
        <v>0</v>
      </c>
    </row>
    <row r="37" spans="1:17" x14ac:dyDescent="0.25">
      <c r="A37" s="257" t="s">
        <v>182</v>
      </c>
      <c r="B37" s="257">
        <v>5</v>
      </c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>
        <f t="shared" si="1"/>
        <v>0</v>
      </c>
    </row>
  </sheetData>
  <mergeCells count="20">
    <mergeCell ref="I5:I6"/>
    <mergeCell ref="J5:J6"/>
    <mergeCell ref="K5:K6"/>
    <mergeCell ref="L5:L6"/>
    <mergeCell ref="A2:A6"/>
    <mergeCell ref="B2:B6"/>
    <mergeCell ref="C2:P2"/>
    <mergeCell ref="Q2:Q6"/>
    <mergeCell ref="C3:P3"/>
    <mergeCell ref="C4:P4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</mergeCells>
  <pageMargins left="0.7" right="0.7" top="0.75" bottom="0.75" header="0.3" footer="0.3"/>
  <pageSetup paperSize="9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4"/>
  <sheetViews>
    <sheetView topLeftCell="A16" workbookViewId="0">
      <selection activeCell="K33" sqref="K33"/>
    </sheetView>
  </sheetViews>
  <sheetFormatPr defaultRowHeight="15" x14ac:dyDescent="0.25"/>
  <sheetData>
    <row r="5" spans="2:9" x14ac:dyDescent="0.25">
      <c r="E5" s="784" t="s">
        <v>126</v>
      </c>
      <c r="F5" s="784"/>
      <c r="G5" s="784"/>
      <c r="H5" s="784"/>
      <c r="I5" s="784"/>
    </row>
    <row r="6" spans="2:9" x14ac:dyDescent="0.25">
      <c r="E6" s="783" t="s">
        <v>456</v>
      </c>
      <c r="F6" s="783"/>
      <c r="G6" s="783"/>
      <c r="H6" s="783"/>
      <c r="I6" s="783"/>
    </row>
    <row r="7" spans="2:9" x14ac:dyDescent="0.25">
      <c r="E7" s="783" t="s">
        <v>457</v>
      </c>
      <c r="F7" s="783"/>
      <c r="G7" s="783"/>
      <c r="H7" s="783"/>
      <c r="I7" s="783"/>
    </row>
    <row r="8" spans="2:9" x14ac:dyDescent="0.25">
      <c r="E8" s="783" t="s">
        <v>458</v>
      </c>
      <c r="F8" s="783"/>
      <c r="G8" s="783"/>
      <c r="H8" s="783"/>
      <c r="I8" s="783"/>
    </row>
    <row r="9" spans="2:9" x14ac:dyDescent="0.25">
      <c r="E9" s="783" t="s">
        <v>459</v>
      </c>
      <c r="F9" s="783"/>
      <c r="G9" s="783"/>
      <c r="H9" s="783"/>
      <c r="I9" s="783"/>
    </row>
    <row r="10" spans="2:9" x14ac:dyDescent="0.25">
      <c r="E10" s="783" t="s">
        <v>460</v>
      </c>
      <c r="F10" s="783"/>
      <c r="G10" s="783"/>
      <c r="H10" s="783"/>
      <c r="I10" s="783"/>
    </row>
    <row r="11" spans="2:9" x14ac:dyDescent="0.25">
      <c r="B11" s="333"/>
      <c r="C11" s="333"/>
      <c r="D11" s="333"/>
      <c r="E11" s="777"/>
      <c r="F11" s="777"/>
      <c r="G11" s="777"/>
      <c r="H11" s="777"/>
      <c r="I11" s="777"/>
    </row>
    <row r="12" spans="2:9" x14ac:dyDescent="0.25">
      <c r="B12" s="333"/>
      <c r="C12" s="333"/>
      <c r="D12" s="333"/>
      <c r="E12" s="778" t="s">
        <v>461</v>
      </c>
      <c r="F12" s="778"/>
      <c r="G12" s="778"/>
      <c r="H12" s="778"/>
      <c r="I12" s="778"/>
    </row>
    <row r="13" spans="2:9" x14ac:dyDescent="0.25">
      <c r="B13" s="333"/>
      <c r="C13" s="333"/>
      <c r="D13" s="333"/>
      <c r="E13" s="779" t="s">
        <v>462</v>
      </c>
      <c r="F13" s="779"/>
      <c r="G13" s="779"/>
      <c r="H13" s="779"/>
      <c r="I13" s="779"/>
    </row>
    <row r="14" spans="2:9" x14ac:dyDescent="0.25">
      <c r="B14" s="333"/>
      <c r="C14" s="333"/>
      <c r="D14" s="333"/>
      <c r="E14" s="333"/>
      <c r="F14" s="333"/>
      <c r="G14" s="333"/>
      <c r="H14" s="333"/>
    </row>
    <row r="19" spans="1:9" x14ac:dyDescent="0.25">
      <c r="B19" s="333"/>
      <c r="C19" s="333"/>
      <c r="D19" s="333"/>
      <c r="E19" s="333"/>
      <c r="F19" s="333"/>
      <c r="G19" s="333"/>
      <c r="H19" s="333"/>
      <c r="I19" s="268"/>
    </row>
    <row r="20" spans="1:9" x14ac:dyDescent="0.25">
      <c r="B20" s="333"/>
      <c r="C20" s="333"/>
      <c r="D20" s="333"/>
      <c r="E20" s="333"/>
      <c r="F20" s="333"/>
      <c r="G20" s="333"/>
      <c r="H20" s="333"/>
      <c r="I20" s="268"/>
    </row>
    <row r="21" spans="1:9" x14ac:dyDescent="0.25">
      <c r="B21" s="333"/>
      <c r="C21" s="333"/>
      <c r="D21" s="333"/>
      <c r="E21" s="333"/>
      <c r="F21" s="333"/>
      <c r="G21" s="333"/>
      <c r="H21" s="333"/>
    </row>
    <row r="22" spans="1:9" x14ac:dyDescent="0.25">
      <c r="B22" s="333"/>
      <c r="C22" s="333"/>
      <c r="D22" s="333"/>
      <c r="E22" s="333"/>
      <c r="F22" s="333"/>
      <c r="G22" s="333"/>
      <c r="H22" s="333"/>
      <c r="I22" s="268"/>
    </row>
    <row r="23" spans="1:9" x14ac:dyDescent="0.25">
      <c r="A23" s="268"/>
      <c r="B23" s="333"/>
      <c r="C23" s="333"/>
      <c r="D23" s="333"/>
      <c r="E23" s="333"/>
      <c r="F23" s="333"/>
      <c r="G23" s="333"/>
      <c r="H23" s="333"/>
      <c r="I23" s="268"/>
    </row>
    <row r="24" spans="1:9" x14ac:dyDescent="0.25">
      <c r="A24" s="268"/>
      <c r="B24" s="333"/>
      <c r="C24" s="333"/>
      <c r="D24" s="333"/>
      <c r="E24" s="333"/>
      <c r="F24" s="333"/>
      <c r="G24" s="333"/>
      <c r="H24" s="333"/>
      <c r="I24" s="268"/>
    </row>
    <row r="25" spans="1:9" x14ac:dyDescent="0.25">
      <c r="B25" s="268"/>
      <c r="C25" s="268"/>
      <c r="D25" s="268"/>
    </row>
    <row r="28" spans="1:9" ht="15.75" thickBot="1" x14ac:dyDescent="0.3"/>
    <row r="29" spans="1:9" x14ac:dyDescent="0.25">
      <c r="B29" s="780" t="s">
        <v>463</v>
      </c>
      <c r="C29" s="781"/>
      <c r="D29" s="781"/>
      <c r="E29" s="781"/>
      <c r="F29" s="781"/>
      <c r="G29" s="781"/>
      <c r="H29" s="782"/>
    </row>
    <row r="30" spans="1:9" x14ac:dyDescent="0.25">
      <c r="B30" s="771" t="s">
        <v>464</v>
      </c>
      <c r="C30" s="772"/>
      <c r="D30" s="772"/>
      <c r="E30" s="772"/>
      <c r="F30" s="772"/>
      <c r="G30" s="772"/>
      <c r="H30" s="773"/>
    </row>
    <row r="31" spans="1:9" x14ac:dyDescent="0.25">
      <c r="B31" s="771" t="s">
        <v>465</v>
      </c>
      <c r="C31" s="772"/>
      <c r="D31" s="772"/>
      <c r="E31" s="772"/>
      <c r="F31" s="772"/>
      <c r="G31" s="772"/>
      <c r="H31" s="773"/>
    </row>
    <row r="32" spans="1:9" x14ac:dyDescent="0.25">
      <c r="B32" s="771" t="s">
        <v>466</v>
      </c>
      <c r="C32" s="772"/>
      <c r="D32" s="772"/>
      <c r="E32" s="772"/>
      <c r="F32" s="772"/>
      <c r="G32" s="772"/>
      <c r="H32" s="773"/>
    </row>
    <row r="33" spans="2:8" x14ac:dyDescent="0.25">
      <c r="B33" s="771" t="s">
        <v>558</v>
      </c>
      <c r="C33" s="772"/>
      <c r="D33" s="772"/>
      <c r="E33" s="772"/>
      <c r="F33" s="772"/>
      <c r="G33" s="772"/>
      <c r="H33" s="773"/>
    </row>
    <row r="34" spans="2:8" ht="15.75" thickBot="1" x14ac:dyDescent="0.3">
      <c r="B34" s="774"/>
      <c r="C34" s="775"/>
      <c r="D34" s="775"/>
      <c r="E34" s="775"/>
      <c r="F34" s="775"/>
      <c r="G34" s="775"/>
      <c r="H34" s="776"/>
    </row>
  </sheetData>
  <mergeCells count="15">
    <mergeCell ref="E10:I10"/>
    <mergeCell ref="E5:I5"/>
    <mergeCell ref="E6:I6"/>
    <mergeCell ref="E7:I7"/>
    <mergeCell ref="E8:I8"/>
    <mergeCell ref="E9:I9"/>
    <mergeCell ref="B32:H32"/>
    <mergeCell ref="B33:H33"/>
    <mergeCell ref="B34:H34"/>
    <mergeCell ref="E11:I11"/>
    <mergeCell ref="E12:I12"/>
    <mergeCell ref="E13:I13"/>
    <mergeCell ref="B29:H29"/>
    <mergeCell ref="B30:H30"/>
    <mergeCell ref="B31:H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4" zoomScaleNormal="84" workbookViewId="0">
      <selection activeCell="R45" sqref="R45"/>
    </sheetView>
  </sheetViews>
  <sheetFormatPr defaultRowHeight="15" x14ac:dyDescent="0.25"/>
  <cols>
    <col min="1" max="1" width="11.7109375" customWidth="1"/>
    <col min="2" max="2" width="23.85546875" hidden="1" customWidth="1"/>
    <col min="3" max="3" width="8.5703125" hidden="1" customWidth="1"/>
    <col min="4" max="4" width="12.7109375" hidden="1" customWidth="1"/>
    <col min="5" max="5" width="8.42578125" hidden="1" customWidth="1"/>
    <col min="6" max="6" width="8.5703125" hidden="1" customWidth="1"/>
    <col min="7" max="7" width="9.28515625" hidden="1" customWidth="1"/>
    <col min="8" max="8" width="10" hidden="1" customWidth="1"/>
    <col min="9" max="9" width="7.42578125" hidden="1" customWidth="1"/>
    <col min="10" max="10" width="30.7109375" customWidth="1"/>
    <col min="11" max="13" width="8.7109375" customWidth="1"/>
    <col min="14" max="14" width="10.28515625" customWidth="1"/>
    <col min="15" max="16" width="8.7109375" customWidth="1"/>
  </cols>
  <sheetData>
    <row r="1" spans="1:16" ht="30" customHeight="1" x14ac:dyDescent="0.25">
      <c r="A1" s="142"/>
      <c r="B1" s="143"/>
      <c r="C1" s="144" t="s">
        <v>114</v>
      </c>
      <c r="D1" s="145"/>
      <c r="E1" s="680" t="s">
        <v>114</v>
      </c>
      <c r="F1" s="681"/>
      <c r="G1" s="681"/>
      <c r="H1" s="681"/>
      <c r="I1" s="682"/>
      <c r="J1" s="262"/>
      <c r="K1" s="173" t="s">
        <v>115</v>
      </c>
      <c r="L1" s="672" t="s">
        <v>115</v>
      </c>
      <c r="M1" s="673"/>
      <c r="N1" s="673"/>
      <c r="O1" s="673"/>
      <c r="P1" s="674"/>
    </row>
    <row r="2" spans="1:16" ht="38.1" customHeight="1" x14ac:dyDescent="0.25">
      <c r="A2" s="683" t="s">
        <v>23</v>
      </c>
      <c r="B2" s="146" t="s">
        <v>1</v>
      </c>
      <c r="C2" s="147" t="s">
        <v>27</v>
      </c>
      <c r="D2" s="147"/>
      <c r="E2" s="148" t="s">
        <v>35</v>
      </c>
      <c r="F2" s="148" t="s">
        <v>36</v>
      </c>
      <c r="G2" s="148" t="s">
        <v>30</v>
      </c>
      <c r="H2" s="148" t="s">
        <v>31</v>
      </c>
      <c r="I2" s="149" t="s">
        <v>39</v>
      </c>
      <c r="J2" s="123" t="s">
        <v>1</v>
      </c>
      <c r="K2" s="4" t="s">
        <v>27</v>
      </c>
      <c r="L2" s="124" t="s">
        <v>35</v>
      </c>
      <c r="M2" s="124" t="s">
        <v>38</v>
      </c>
      <c r="N2" s="124" t="s">
        <v>30</v>
      </c>
      <c r="O2" s="124" t="s">
        <v>31</v>
      </c>
      <c r="P2" s="125" t="s">
        <v>40</v>
      </c>
    </row>
    <row r="3" spans="1:16" ht="15" customHeight="1" x14ac:dyDescent="0.25">
      <c r="A3" s="684"/>
      <c r="B3" s="150" t="s">
        <v>8</v>
      </c>
      <c r="C3" s="151"/>
      <c r="D3" s="143"/>
      <c r="E3" s="152"/>
      <c r="F3" s="152"/>
      <c r="G3" s="152"/>
      <c r="H3" s="152"/>
      <c r="I3" s="153"/>
      <c r="J3" s="8" t="s">
        <v>562</v>
      </c>
      <c r="K3" s="153"/>
      <c r="L3" s="152"/>
      <c r="M3" s="152"/>
      <c r="N3" s="152"/>
      <c r="O3" s="152"/>
      <c r="P3" s="153"/>
    </row>
    <row r="4" spans="1:16" ht="15" customHeight="1" x14ac:dyDescent="0.25">
      <c r="A4" s="651" t="s">
        <v>3</v>
      </c>
      <c r="B4" s="652"/>
      <c r="C4" s="117"/>
      <c r="D4" s="152"/>
      <c r="E4" s="154"/>
      <c r="F4" s="154"/>
      <c r="G4" s="154"/>
      <c r="H4" s="155"/>
      <c r="I4" s="155"/>
      <c r="J4" s="155"/>
      <c r="K4" s="155"/>
      <c r="L4" s="154"/>
      <c r="M4" s="154"/>
      <c r="N4" s="154"/>
      <c r="O4" s="155"/>
      <c r="P4" s="154"/>
    </row>
    <row r="5" spans="1:16" ht="21.95" customHeight="1" x14ac:dyDescent="0.25">
      <c r="A5" s="677" t="s">
        <v>510</v>
      </c>
      <c r="B5" s="529"/>
      <c r="C5" s="529"/>
      <c r="D5" s="532"/>
      <c r="E5" s="533"/>
      <c r="F5" s="533"/>
      <c r="G5" s="533"/>
      <c r="H5" s="534"/>
      <c r="I5" s="534"/>
      <c r="J5" s="535" t="s">
        <v>383</v>
      </c>
      <c r="K5" s="492">
        <v>40</v>
      </c>
      <c r="L5" s="501">
        <v>6.4</v>
      </c>
      <c r="M5" s="501">
        <v>6.16</v>
      </c>
      <c r="N5" s="501">
        <v>21.6</v>
      </c>
      <c r="O5" s="501">
        <v>174</v>
      </c>
      <c r="P5" s="501">
        <v>0.03</v>
      </c>
    </row>
    <row r="6" spans="1:16" ht="12.75" hidden="1" customHeight="1" x14ac:dyDescent="0.25">
      <c r="A6" s="678"/>
      <c r="B6" s="522" t="s">
        <v>9</v>
      </c>
      <c r="C6" s="523">
        <v>15</v>
      </c>
      <c r="D6" s="523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6" ht="15.75" hidden="1" customHeight="1" x14ac:dyDescent="0.25">
      <c r="A7" s="679"/>
      <c r="B7" s="522"/>
      <c r="C7" s="523"/>
      <c r="D7" s="523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</row>
    <row r="8" spans="1:16" ht="21" x14ac:dyDescent="0.25">
      <c r="A8" s="496" t="s">
        <v>329</v>
      </c>
      <c r="B8" s="490" t="s">
        <v>133</v>
      </c>
      <c r="C8" s="492">
        <v>180</v>
      </c>
      <c r="D8" s="507"/>
      <c r="E8" s="536">
        <v>20.97</v>
      </c>
      <c r="F8" s="536">
        <v>21.15</v>
      </c>
      <c r="G8" s="536">
        <v>17</v>
      </c>
      <c r="H8" s="536">
        <v>342</v>
      </c>
      <c r="I8" s="536">
        <v>3.6</v>
      </c>
      <c r="J8" s="537" t="s">
        <v>240</v>
      </c>
      <c r="K8" s="538">
        <v>200</v>
      </c>
      <c r="L8" s="539">
        <v>7.16</v>
      </c>
      <c r="M8" s="540">
        <v>9.4</v>
      </c>
      <c r="N8" s="540">
        <v>28.8</v>
      </c>
      <c r="O8" s="502">
        <v>228.4</v>
      </c>
      <c r="P8" s="540">
        <v>1.54</v>
      </c>
    </row>
    <row r="9" spans="1:16" ht="21.95" customHeight="1" x14ac:dyDescent="0.25">
      <c r="A9" s="496" t="s">
        <v>410</v>
      </c>
      <c r="B9" s="527" t="s">
        <v>202</v>
      </c>
      <c r="C9" s="541">
        <v>200</v>
      </c>
      <c r="D9" s="541"/>
      <c r="E9" s="536">
        <v>0.2</v>
      </c>
      <c r="F9" s="536">
        <v>0</v>
      </c>
      <c r="G9" s="536">
        <v>6.4</v>
      </c>
      <c r="H9" s="536">
        <v>26.4</v>
      </c>
      <c r="I9" s="536">
        <v>0</v>
      </c>
      <c r="J9" s="527" t="s">
        <v>468</v>
      </c>
      <c r="K9" s="506">
        <v>200</v>
      </c>
      <c r="L9" s="528">
        <v>0.1</v>
      </c>
      <c r="M9" s="528">
        <v>0</v>
      </c>
      <c r="N9" s="528">
        <v>15</v>
      </c>
      <c r="O9" s="528">
        <v>32</v>
      </c>
      <c r="P9" s="528">
        <v>0</v>
      </c>
    </row>
    <row r="10" spans="1:16" ht="24" customHeight="1" x14ac:dyDescent="0.25">
      <c r="A10" s="507" t="s">
        <v>515</v>
      </c>
      <c r="B10" s="490" t="s">
        <v>10</v>
      </c>
      <c r="C10" s="508">
        <v>20</v>
      </c>
      <c r="D10" s="542">
        <v>20</v>
      </c>
      <c r="E10" s="536">
        <f>5.6*D10/100</f>
        <v>1.1200000000000001</v>
      </c>
      <c r="F10" s="536">
        <f>0.8*D10/100</f>
        <v>0.16</v>
      </c>
      <c r="G10" s="536">
        <f>39.2*D10/100</f>
        <v>7.84</v>
      </c>
      <c r="H10" s="536">
        <f>235*D10/100</f>
        <v>47</v>
      </c>
      <c r="I10" s="536">
        <v>0</v>
      </c>
      <c r="J10" s="490" t="s">
        <v>10</v>
      </c>
      <c r="K10" s="508">
        <v>20</v>
      </c>
      <c r="L10" s="501">
        <f>5.6*K10/100</f>
        <v>1.1200000000000001</v>
      </c>
      <c r="M10" s="501">
        <f>0.8*K10/100</f>
        <v>0.16</v>
      </c>
      <c r="N10" s="501">
        <f>39.2*K10/100</f>
        <v>7.84</v>
      </c>
      <c r="O10" s="501">
        <f>235*K10/100</f>
        <v>47</v>
      </c>
      <c r="P10" s="501">
        <v>0</v>
      </c>
    </row>
    <row r="11" spans="1:16" ht="24" customHeight="1" x14ac:dyDescent="0.25">
      <c r="A11" s="507" t="s">
        <v>516</v>
      </c>
      <c r="B11" s="490" t="s">
        <v>4</v>
      </c>
      <c r="C11" s="500">
        <v>20</v>
      </c>
      <c r="D11" s="542">
        <v>20</v>
      </c>
      <c r="E11" s="536">
        <f>4.6*D11/100</f>
        <v>0.92</v>
      </c>
      <c r="F11" s="536">
        <f>1.2*D11/100</f>
        <v>0.24</v>
      </c>
      <c r="G11" s="536">
        <f>33.4*D11/100</f>
        <v>6.68</v>
      </c>
      <c r="H11" s="536">
        <f>174*D11/100</f>
        <v>34.799999999999997</v>
      </c>
      <c r="I11" s="536">
        <v>0</v>
      </c>
      <c r="J11" s="490" t="s">
        <v>4</v>
      </c>
      <c r="K11" s="500">
        <v>20</v>
      </c>
      <c r="L11" s="501">
        <f>4.6*K11/100</f>
        <v>0.92</v>
      </c>
      <c r="M11" s="501">
        <f>1.2*K11/100</f>
        <v>0.24</v>
      </c>
      <c r="N11" s="501">
        <f>33.4*K11/100</f>
        <v>6.68</v>
      </c>
      <c r="O11" s="501">
        <f>174*K11/100</f>
        <v>34.799999999999997</v>
      </c>
      <c r="P11" s="501">
        <v>0</v>
      </c>
    </row>
    <row r="12" spans="1:16" ht="15" customHeight="1" x14ac:dyDescent="0.25">
      <c r="A12" s="72"/>
      <c r="B12" s="77" t="s">
        <v>26</v>
      </c>
      <c r="C12" s="73"/>
      <c r="D12" s="163"/>
      <c r="E12" s="164">
        <f>SUM(E6:E11)</f>
        <v>23.21</v>
      </c>
      <c r="F12" s="164">
        <f>SUM(F6:F11)</f>
        <v>21.549999999999997</v>
      </c>
      <c r="G12" s="164">
        <f>SUM(G6:G11)</f>
        <v>37.92</v>
      </c>
      <c r="H12" s="165">
        <f>SUM(H6:H11)</f>
        <v>450.2</v>
      </c>
      <c r="I12" s="164">
        <f>SUM(I6:I11)</f>
        <v>3.6</v>
      </c>
      <c r="J12" s="355" t="s">
        <v>26</v>
      </c>
      <c r="K12" s="164"/>
      <c r="L12" s="345">
        <f>SUM(L6:L11)</f>
        <v>9.2999999999999989</v>
      </c>
      <c r="M12" s="345">
        <f>SUM(M6:M11)</f>
        <v>9.8000000000000007</v>
      </c>
      <c r="N12" s="345">
        <f>SUM(N6:N11)</f>
        <v>58.32</v>
      </c>
      <c r="O12" s="346">
        <f>SUM(O6:O11)</f>
        <v>342.2</v>
      </c>
      <c r="P12" s="345">
        <f>SUM(P6:P11)</f>
        <v>1.54</v>
      </c>
    </row>
    <row r="13" spans="1:16" ht="15" customHeight="1" x14ac:dyDescent="0.25">
      <c r="A13" s="685" t="s">
        <v>406</v>
      </c>
      <c r="B13" s="686"/>
      <c r="C13" s="686"/>
      <c r="D13" s="686"/>
      <c r="E13" s="686"/>
      <c r="F13" s="686"/>
      <c r="G13" s="686"/>
      <c r="H13" s="686"/>
      <c r="I13" s="686"/>
      <c r="J13" s="687"/>
      <c r="K13" s="313"/>
      <c r="L13" s="167"/>
      <c r="M13" s="167"/>
      <c r="N13" s="167"/>
      <c r="O13" s="314"/>
      <c r="P13" s="167"/>
    </row>
    <row r="14" spans="1:16" ht="21.95" customHeight="1" x14ac:dyDescent="0.25">
      <c r="A14" s="495" t="s">
        <v>493</v>
      </c>
      <c r="B14" s="543"/>
      <c r="C14" s="544"/>
      <c r="D14" s="545"/>
      <c r="E14" s="493"/>
      <c r="F14" s="493"/>
      <c r="G14" s="493"/>
      <c r="H14" s="494"/>
      <c r="I14" s="546"/>
      <c r="J14" s="490" t="s">
        <v>494</v>
      </c>
      <c r="K14" s="547">
        <v>180</v>
      </c>
      <c r="L14" s="491">
        <v>0.56000000000000005</v>
      </c>
      <c r="M14" s="491">
        <v>0.56000000000000005</v>
      </c>
      <c r="N14" s="491">
        <v>13.72</v>
      </c>
      <c r="O14" s="492">
        <v>65.8</v>
      </c>
      <c r="P14" s="491">
        <v>14</v>
      </c>
    </row>
    <row r="15" spans="1:16" ht="15" customHeight="1" x14ac:dyDescent="0.25">
      <c r="A15" s="408"/>
      <c r="B15" s="315"/>
      <c r="C15" s="377"/>
      <c r="D15" s="166"/>
      <c r="E15" s="167"/>
      <c r="F15" s="167"/>
      <c r="G15" s="167"/>
      <c r="H15" s="314"/>
      <c r="I15" s="316"/>
      <c r="J15" s="355" t="s">
        <v>26</v>
      </c>
      <c r="K15" s="374"/>
      <c r="L15" s="345">
        <f>SUM(L14:L14)</f>
        <v>0.56000000000000005</v>
      </c>
      <c r="M15" s="345">
        <f>SUM(M14:M14)</f>
        <v>0.56000000000000005</v>
      </c>
      <c r="N15" s="345">
        <f>SUM(N14:N14)</f>
        <v>13.72</v>
      </c>
      <c r="O15" s="346">
        <f>SUM(O14:O14)</f>
        <v>65.8</v>
      </c>
      <c r="P15" s="345">
        <f>SUM(P14:P14)</f>
        <v>14</v>
      </c>
    </row>
    <row r="16" spans="1:16" ht="16.5" customHeight="1" x14ac:dyDescent="0.25">
      <c r="A16" s="675" t="s">
        <v>20</v>
      </c>
      <c r="B16" s="676"/>
      <c r="C16" s="42"/>
      <c r="D16" s="166"/>
      <c r="E16" s="167"/>
      <c r="F16" s="167"/>
      <c r="G16" s="167"/>
      <c r="H16" s="158"/>
      <c r="I16" s="168"/>
      <c r="J16" s="168"/>
      <c r="K16" s="168"/>
      <c r="L16" s="167"/>
      <c r="M16" s="167"/>
      <c r="N16" s="167"/>
      <c r="O16" s="158"/>
      <c r="P16" s="169"/>
    </row>
    <row r="17" spans="1:16" ht="21" customHeight="1" x14ac:dyDescent="0.25">
      <c r="A17" s="496" t="s">
        <v>469</v>
      </c>
      <c r="B17" s="490" t="s">
        <v>204</v>
      </c>
      <c r="C17" s="542">
        <v>60</v>
      </c>
      <c r="D17" s="542"/>
      <c r="E17" s="536">
        <v>0.66</v>
      </c>
      <c r="F17" s="536">
        <v>6.06</v>
      </c>
      <c r="G17" s="536">
        <v>5.46</v>
      </c>
      <c r="H17" s="536">
        <v>79.2</v>
      </c>
      <c r="I17" s="536">
        <v>1.92</v>
      </c>
      <c r="J17" s="490" t="s">
        <v>336</v>
      </c>
      <c r="K17" s="542" t="s">
        <v>411</v>
      </c>
      <c r="L17" s="501">
        <v>4.3499999999999996</v>
      </c>
      <c r="M17" s="501">
        <v>8.1300000000000008</v>
      </c>
      <c r="N17" s="501">
        <v>2</v>
      </c>
      <c r="O17" s="501">
        <v>74</v>
      </c>
      <c r="P17" s="501">
        <v>2.2000000000000002</v>
      </c>
    </row>
    <row r="18" spans="1:16" ht="21" customHeight="1" x14ac:dyDescent="0.25">
      <c r="A18" s="496" t="s">
        <v>205</v>
      </c>
      <c r="B18" s="490" t="s">
        <v>206</v>
      </c>
      <c r="C18" s="500">
        <v>200</v>
      </c>
      <c r="D18" s="492"/>
      <c r="E18" s="536">
        <v>1.46</v>
      </c>
      <c r="F18" s="536">
        <v>4</v>
      </c>
      <c r="G18" s="536">
        <v>8.52</v>
      </c>
      <c r="H18" s="536">
        <v>76</v>
      </c>
      <c r="I18" s="536">
        <v>8.24</v>
      </c>
      <c r="J18" s="490" t="s">
        <v>206</v>
      </c>
      <c r="K18" s="500">
        <v>250</v>
      </c>
      <c r="L18" s="501">
        <v>1.82</v>
      </c>
      <c r="M18" s="501">
        <v>5</v>
      </c>
      <c r="N18" s="501">
        <v>10.65</v>
      </c>
      <c r="O18" s="501">
        <v>95</v>
      </c>
      <c r="P18" s="501">
        <v>10.3</v>
      </c>
    </row>
    <row r="19" spans="1:16" ht="21" customHeight="1" x14ac:dyDescent="0.25">
      <c r="A19" s="496" t="s">
        <v>513</v>
      </c>
      <c r="B19" s="490" t="s">
        <v>207</v>
      </c>
      <c r="C19" s="500">
        <v>150</v>
      </c>
      <c r="D19" s="542"/>
      <c r="E19" s="536">
        <v>14.55</v>
      </c>
      <c r="F19" s="536">
        <v>7.8</v>
      </c>
      <c r="G19" s="536">
        <v>4.3499999999999996</v>
      </c>
      <c r="H19" s="536">
        <v>145.5</v>
      </c>
      <c r="I19" s="536">
        <v>2.4</v>
      </c>
      <c r="J19" s="490" t="s">
        <v>16</v>
      </c>
      <c r="K19" s="500">
        <v>280</v>
      </c>
      <c r="L19" s="501">
        <v>30</v>
      </c>
      <c r="M19" s="501">
        <v>29.45</v>
      </c>
      <c r="N19" s="501">
        <v>21</v>
      </c>
      <c r="O19" s="501">
        <v>482</v>
      </c>
      <c r="P19" s="501">
        <v>9.66</v>
      </c>
    </row>
    <row r="20" spans="1:16" ht="21" customHeight="1" x14ac:dyDescent="0.25">
      <c r="A20" s="496" t="s">
        <v>553</v>
      </c>
      <c r="B20" s="490" t="s">
        <v>208</v>
      </c>
      <c r="C20" s="542">
        <v>200</v>
      </c>
      <c r="D20" s="542"/>
      <c r="E20" s="523">
        <v>0.2</v>
      </c>
      <c r="F20" s="523">
        <v>0.1</v>
      </c>
      <c r="G20" s="523">
        <v>12.5</v>
      </c>
      <c r="H20" s="523">
        <v>51.6</v>
      </c>
      <c r="I20" s="523">
        <v>0.9</v>
      </c>
      <c r="J20" s="490" t="s">
        <v>209</v>
      </c>
      <c r="K20" s="542">
        <v>200</v>
      </c>
      <c r="L20" s="528">
        <v>0.2</v>
      </c>
      <c r="M20" s="528">
        <v>0.1</v>
      </c>
      <c r="N20" s="528">
        <v>12.5</v>
      </c>
      <c r="O20" s="528">
        <v>51.6</v>
      </c>
      <c r="P20" s="528">
        <v>0.9</v>
      </c>
    </row>
    <row r="21" spans="1:16" ht="21" customHeight="1" x14ac:dyDescent="0.25">
      <c r="A21" s="507" t="s">
        <v>515</v>
      </c>
      <c r="B21" s="490" t="s">
        <v>10</v>
      </c>
      <c r="C21" s="508">
        <v>60</v>
      </c>
      <c r="D21" s="542">
        <v>20</v>
      </c>
      <c r="E21" s="536">
        <v>3.36</v>
      </c>
      <c r="F21" s="536">
        <v>0.48</v>
      </c>
      <c r="G21" s="536">
        <v>23.52</v>
      </c>
      <c r="H21" s="536">
        <v>141</v>
      </c>
      <c r="I21" s="536">
        <v>0</v>
      </c>
      <c r="J21" s="490" t="s">
        <v>10</v>
      </c>
      <c r="K21" s="508">
        <v>80</v>
      </c>
      <c r="L21" s="501">
        <v>3.36</v>
      </c>
      <c r="M21" s="501">
        <v>0.48</v>
      </c>
      <c r="N21" s="501">
        <v>23.52</v>
      </c>
      <c r="O21" s="501">
        <v>141</v>
      </c>
      <c r="P21" s="501">
        <v>0</v>
      </c>
    </row>
    <row r="22" spans="1:16" ht="21" customHeight="1" x14ac:dyDescent="0.25">
      <c r="A22" s="507" t="s">
        <v>516</v>
      </c>
      <c r="B22" s="490" t="s">
        <v>4</v>
      </c>
      <c r="C22" s="500">
        <v>40</v>
      </c>
      <c r="D22" s="542">
        <v>20</v>
      </c>
      <c r="E22" s="536">
        <v>1.84</v>
      </c>
      <c r="F22" s="536">
        <v>0.48</v>
      </c>
      <c r="G22" s="536">
        <v>13.36</v>
      </c>
      <c r="H22" s="536">
        <v>69.599999999999994</v>
      </c>
      <c r="I22" s="536">
        <v>0</v>
      </c>
      <c r="J22" s="490" t="s">
        <v>4</v>
      </c>
      <c r="K22" s="500">
        <v>60</v>
      </c>
      <c r="L22" s="501">
        <v>1.84</v>
      </c>
      <c r="M22" s="501">
        <v>0.48</v>
      </c>
      <c r="N22" s="501">
        <v>13.36</v>
      </c>
      <c r="O22" s="501">
        <v>69.599999999999994</v>
      </c>
      <c r="P22" s="501">
        <v>0</v>
      </c>
    </row>
    <row r="23" spans="1:16" ht="15" customHeight="1" x14ac:dyDescent="0.25">
      <c r="A23" s="72"/>
      <c r="B23" s="77" t="s">
        <v>26</v>
      </c>
      <c r="C23" s="73"/>
      <c r="D23" s="163"/>
      <c r="E23" s="164">
        <f>SUM(E17:E22)</f>
        <v>22.07</v>
      </c>
      <c r="F23" s="164">
        <f>SUM(F17:F22)</f>
        <v>18.920000000000002</v>
      </c>
      <c r="G23" s="164">
        <f>SUM(G17:G22)</f>
        <v>67.709999999999994</v>
      </c>
      <c r="H23" s="165">
        <f>SUM(H17:H22)</f>
        <v>562.9</v>
      </c>
      <c r="I23" s="164">
        <f>SUM(I17:I22)</f>
        <v>13.46</v>
      </c>
      <c r="J23" s="355" t="s">
        <v>26</v>
      </c>
      <c r="K23" s="164"/>
      <c r="L23" s="345">
        <f>SUM(L17:L22)</f>
        <v>41.570000000000007</v>
      </c>
      <c r="M23" s="345">
        <f>SUM(M17:M22)</f>
        <v>43.639999999999993</v>
      </c>
      <c r="N23" s="345">
        <f>SUM(N17:N22)</f>
        <v>83.03</v>
      </c>
      <c r="O23" s="346">
        <v>913.2</v>
      </c>
      <c r="P23" s="345">
        <f>SUM(P17:P22)</f>
        <v>23.06</v>
      </c>
    </row>
    <row r="24" spans="1:16" ht="15" customHeight="1" x14ac:dyDescent="0.25">
      <c r="A24" s="651" t="s">
        <v>6</v>
      </c>
      <c r="B24" s="688"/>
      <c r="C24" s="688"/>
      <c r="D24" s="688"/>
      <c r="E24" s="688"/>
      <c r="F24" s="688"/>
      <c r="G24" s="688"/>
      <c r="H24" s="688"/>
      <c r="I24" s="688"/>
      <c r="J24" s="652"/>
      <c r="K24" s="169"/>
      <c r="L24" s="167"/>
      <c r="M24" s="167"/>
      <c r="N24" s="167"/>
      <c r="O24" s="158"/>
      <c r="P24" s="169"/>
    </row>
    <row r="25" spans="1:16" ht="21.95" customHeight="1" x14ac:dyDescent="0.25">
      <c r="A25" s="495" t="s">
        <v>402</v>
      </c>
      <c r="B25" s="548" t="s">
        <v>100</v>
      </c>
      <c r="C25" s="492">
        <v>200</v>
      </c>
      <c r="D25" s="492"/>
      <c r="E25" s="536">
        <v>5.8</v>
      </c>
      <c r="F25" s="536">
        <v>5</v>
      </c>
      <c r="G25" s="536">
        <v>9.6</v>
      </c>
      <c r="H25" s="536">
        <v>106</v>
      </c>
      <c r="I25" s="536">
        <v>2.6</v>
      </c>
      <c r="J25" s="510" t="s">
        <v>492</v>
      </c>
      <c r="K25" s="549">
        <v>200</v>
      </c>
      <c r="L25" s="512">
        <v>0.5</v>
      </c>
      <c r="M25" s="512">
        <v>0.1</v>
      </c>
      <c r="N25" s="512">
        <v>10.1</v>
      </c>
      <c r="O25" s="512">
        <v>46</v>
      </c>
      <c r="P25" s="513">
        <v>2</v>
      </c>
    </row>
    <row r="26" spans="1:16" ht="24" customHeight="1" x14ac:dyDescent="0.25">
      <c r="A26" s="495" t="s">
        <v>412</v>
      </c>
      <c r="B26" s="490"/>
      <c r="C26" s="550"/>
      <c r="D26" s="550"/>
      <c r="E26" s="536"/>
      <c r="F26" s="536"/>
      <c r="G26" s="536"/>
      <c r="H26" s="536"/>
      <c r="I26" s="536"/>
      <c r="J26" s="548" t="s">
        <v>470</v>
      </c>
      <c r="K26" s="542" t="s">
        <v>95</v>
      </c>
      <c r="L26" s="501">
        <v>16</v>
      </c>
      <c r="M26" s="501">
        <v>9</v>
      </c>
      <c r="N26" s="501">
        <v>21.06</v>
      </c>
      <c r="O26" s="501">
        <v>288.8</v>
      </c>
      <c r="P26" s="501">
        <v>0.13</v>
      </c>
    </row>
    <row r="27" spans="1:16" ht="15" customHeight="1" x14ac:dyDescent="0.25">
      <c r="A27" s="312"/>
      <c r="B27" s="77" t="s">
        <v>26</v>
      </c>
      <c r="C27" s="73"/>
      <c r="D27" s="163"/>
      <c r="E27" s="164">
        <f>SUM(E25:E26)</f>
        <v>5.8</v>
      </c>
      <c r="F27" s="164">
        <f>SUM(F25:F26)</f>
        <v>5</v>
      </c>
      <c r="G27" s="164">
        <f>SUM(G25:G26)</f>
        <v>9.6</v>
      </c>
      <c r="H27" s="165">
        <f>SUM(H25:H26)</f>
        <v>106</v>
      </c>
      <c r="I27" s="164">
        <f>SUM(I25:I26)</f>
        <v>2.6</v>
      </c>
      <c r="J27" s="355" t="s">
        <v>26</v>
      </c>
      <c r="K27" s="164"/>
      <c r="L27" s="345">
        <f>SUM(L25:L26)</f>
        <v>16.5</v>
      </c>
      <c r="M27" s="345">
        <f>SUM(M25:M26)</f>
        <v>9.1</v>
      </c>
      <c r="N27" s="345">
        <f>SUM(N25:N26)</f>
        <v>31.159999999999997</v>
      </c>
      <c r="O27" s="346">
        <v>334.8</v>
      </c>
      <c r="P27" s="345">
        <f>SUM(P25:P26)</f>
        <v>2.13</v>
      </c>
    </row>
    <row r="28" spans="1:16" ht="15" customHeight="1" x14ac:dyDescent="0.25">
      <c r="A28" s="651" t="s">
        <v>7</v>
      </c>
      <c r="B28" s="688"/>
      <c r="C28" s="688"/>
      <c r="D28" s="688"/>
      <c r="E28" s="688"/>
      <c r="F28" s="688"/>
      <c r="G28" s="688"/>
      <c r="H28" s="688"/>
      <c r="I28" s="688"/>
      <c r="J28" s="652"/>
      <c r="K28" s="376"/>
      <c r="L28" s="167"/>
      <c r="M28" s="167"/>
      <c r="N28" s="167"/>
      <c r="O28" s="158"/>
      <c r="P28" s="169"/>
    </row>
    <row r="29" spans="1:16" ht="24" customHeight="1" x14ac:dyDescent="0.25">
      <c r="A29" s="496" t="s">
        <v>471</v>
      </c>
      <c r="B29" s="551"/>
      <c r="C29" s="552"/>
      <c r="D29" s="553"/>
      <c r="E29" s="554"/>
      <c r="F29" s="554"/>
      <c r="G29" s="554"/>
      <c r="H29" s="555"/>
      <c r="I29" s="556"/>
      <c r="J29" s="557" t="s">
        <v>512</v>
      </c>
      <c r="K29" s="558">
        <v>100</v>
      </c>
      <c r="L29" s="559">
        <v>0.83</v>
      </c>
      <c r="M29" s="499">
        <v>0</v>
      </c>
      <c r="N29" s="559">
        <v>3</v>
      </c>
      <c r="O29" s="559">
        <v>15.16</v>
      </c>
      <c r="P29" s="559">
        <v>10</v>
      </c>
    </row>
    <row r="30" spans="1:16" ht="24" customHeight="1" x14ac:dyDescent="0.25">
      <c r="A30" s="496" t="s">
        <v>535</v>
      </c>
      <c r="B30" s="490"/>
      <c r="C30" s="500"/>
      <c r="D30" s="500"/>
      <c r="E30" s="560"/>
      <c r="F30" s="560"/>
      <c r="G30" s="560"/>
      <c r="H30" s="560"/>
      <c r="I30" s="560"/>
      <c r="J30" s="490" t="s">
        <v>452</v>
      </c>
      <c r="K30" s="500" t="s">
        <v>254</v>
      </c>
      <c r="L30" s="501">
        <v>15</v>
      </c>
      <c r="M30" s="501">
        <v>10.7</v>
      </c>
      <c r="N30" s="501">
        <v>9.2799999999999994</v>
      </c>
      <c r="O30" s="501">
        <v>188</v>
      </c>
      <c r="P30" s="501">
        <v>0.85</v>
      </c>
    </row>
    <row r="31" spans="1:16" ht="21.95" customHeight="1" x14ac:dyDescent="0.25">
      <c r="A31" s="496" t="s">
        <v>331</v>
      </c>
      <c r="B31" s="561"/>
      <c r="C31" s="562"/>
      <c r="D31" s="562"/>
      <c r="E31" s="555"/>
      <c r="F31" s="555"/>
      <c r="G31" s="555"/>
      <c r="H31" s="555"/>
      <c r="I31" s="555"/>
      <c r="J31" s="490" t="s">
        <v>12</v>
      </c>
      <c r="K31" s="542">
        <v>200</v>
      </c>
      <c r="L31" s="501">
        <v>4</v>
      </c>
      <c r="M31" s="501">
        <v>10.7</v>
      </c>
      <c r="N31" s="501">
        <v>17</v>
      </c>
      <c r="O31" s="501">
        <v>180</v>
      </c>
      <c r="P31" s="501">
        <v>15.3</v>
      </c>
    </row>
    <row r="32" spans="1:16" ht="21.95" customHeight="1" x14ac:dyDescent="0.25">
      <c r="A32" s="495" t="s">
        <v>244</v>
      </c>
      <c r="B32" s="535" t="s">
        <v>245</v>
      </c>
      <c r="C32" s="492">
        <v>200</v>
      </c>
      <c r="D32" s="545"/>
      <c r="E32" s="536"/>
      <c r="F32" s="536"/>
      <c r="G32" s="536"/>
      <c r="H32" s="563"/>
      <c r="I32" s="536"/>
      <c r="J32" s="535" t="s">
        <v>472</v>
      </c>
      <c r="K32" s="492">
        <v>200</v>
      </c>
      <c r="L32" s="501">
        <v>0.2</v>
      </c>
      <c r="M32" s="501">
        <v>0</v>
      </c>
      <c r="N32" s="501">
        <v>12.5</v>
      </c>
      <c r="O32" s="501">
        <v>50.7</v>
      </c>
      <c r="P32" s="501">
        <v>12</v>
      </c>
    </row>
    <row r="33" spans="1:16" ht="24" customHeight="1" x14ac:dyDescent="0.25">
      <c r="A33" s="507" t="s">
        <v>515</v>
      </c>
      <c r="B33" s="490" t="s">
        <v>10</v>
      </c>
      <c r="C33" s="508">
        <v>60</v>
      </c>
      <c r="D33" s="542">
        <v>20</v>
      </c>
      <c r="E33" s="536">
        <v>3.36</v>
      </c>
      <c r="F33" s="536">
        <v>0.48</v>
      </c>
      <c r="G33" s="536">
        <v>23.52</v>
      </c>
      <c r="H33" s="536">
        <v>141</v>
      </c>
      <c r="I33" s="536">
        <v>0</v>
      </c>
      <c r="J33" s="490" t="s">
        <v>10</v>
      </c>
      <c r="K33" s="508">
        <v>80</v>
      </c>
      <c r="L33" s="501">
        <v>3.36</v>
      </c>
      <c r="M33" s="501">
        <v>0.48</v>
      </c>
      <c r="N33" s="501">
        <v>23.52</v>
      </c>
      <c r="O33" s="501">
        <v>141</v>
      </c>
      <c r="P33" s="501">
        <v>0</v>
      </c>
    </row>
    <row r="34" spans="1:16" ht="24" customHeight="1" x14ac:dyDescent="0.25">
      <c r="A34" s="507" t="s">
        <v>516</v>
      </c>
      <c r="B34" s="490" t="s">
        <v>4</v>
      </c>
      <c r="C34" s="500">
        <v>40</v>
      </c>
      <c r="D34" s="542">
        <v>20</v>
      </c>
      <c r="E34" s="536">
        <v>1.84</v>
      </c>
      <c r="F34" s="536">
        <v>0.48</v>
      </c>
      <c r="G34" s="536">
        <v>13.36</v>
      </c>
      <c r="H34" s="536">
        <v>69.599999999999994</v>
      </c>
      <c r="I34" s="536">
        <v>0</v>
      </c>
      <c r="J34" s="490" t="s">
        <v>4</v>
      </c>
      <c r="K34" s="500">
        <v>40</v>
      </c>
      <c r="L34" s="501">
        <v>1.84</v>
      </c>
      <c r="M34" s="501">
        <v>0.48</v>
      </c>
      <c r="N34" s="501">
        <v>13.36</v>
      </c>
      <c r="O34" s="501">
        <v>45.6</v>
      </c>
      <c r="P34" s="501">
        <v>0</v>
      </c>
    </row>
    <row r="35" spans="1:16" ht="15" customHeight="1" x14ac:dyDescent="0.25">
      <c r="A35" s="298"/>
      <c r="B35" s="77"/>
      <c r="C35" s="73"/>
      <c r="D35" s="163"/>
      <c r="E35" s="164"/>
      <c r="F35" s="164"/>
      <c r="G35" s="164"/>
      <c r="H35" s="165"/>
      <c r="I35" s="164"/>
      <c r="J35" s="355" t="s">
        <v>26</v>
      </c>
      <c r="K35" s="164"/>
      <c r="L35" s="345">
        <f>SUM(L29:L34)</f>
        <v>25.229999999999997</v>
      </c>
      <c r="M35" s="345">
        <f>SUM(M29:M34)</f>
        <v>22.36</v>
      </c>
      <c r="N35" s="345">
        <f>SUM(N29:N34)</f>
        <v>78.66</v>
      </c>
      <c r="O35" s="346">
        <f>SUM(O29:O34)</f>
        <v>620.45999999999992</v>
      </c>
      <c r="P35" s="178">
        <f>SUM(P29:P34)</f>
        <v>38.15</v>
      </c>
    </row>
    <row r="36" spans="1:16" ht="15" customHeight="1" x14ac:dyDescent="0.25">
      <c r="A36" s="660" t="s">
        <v>328</v>
      </c>
      <c r="B36" s="661"/>
      <c r="C36" s="691" t="s">
        <v>328</v>
      </c>
      <c r="D36" s="692"/>
      <c r="E36" s="691" t="s">
        <v>328</v>
      </c>
      <c r="F36" s="692"/>
      <c r="G36" s="691" t="s">
        <v>328</v>
      </c>
      <c r="H36" s="692"/>
      <c r="I36" s="691"/>
      <c r="J36" s="692"/>
      <c r="K36" s="167"/>
      <c r="L36" s="380"/>
      <c r="M36" s="380"/>
      <c r="N36" s="380"/>
      <c r="O36" s="174"/>
      <c r="P36" s="343"/>
    </row>
    <row r="37" spans="1:16" ht="21.95" customHeight="1" x14ac:dyDescent="0.25">
      <c r="A37" s="690" t="s">
        <v>332</v>
      </c>
      <c r="B37" s="690"/>
      <c r="C37" s="564"/>
      <c r="D37" s="545"/>
      <c r="E37" s="493"/>
      <c r="F37" s="493"/>
      <c r="G37" s="493"/>
      <c r="H37" s="536"/>
      <c r="I37" s="563"/>
      <c r="J37" s="490" t="s">
        <v>333</v>
      </c>
      <c r="K37" s="565">
        <v>200</v>
      </c>
      <c r="L37" s="520">
        <v>10</v>
      </c>
      <c r="M37" s="520">
        <v>6.4</v>
      </c>
      <c r="N37" s="520">
        <v>17</v>
      </c>
      <c r="O37" s="528">
        <v>174</v>
      </c>
      <c r="P37" s="566">
        <v>1.2</v>
      </c>
    </row>
    <row r="38" spans="1:16" ht="21.95" customHeight="1" x14ac:dyDescent="0.25">
      <c r="A38" s="507" t="s">
        <v>514</v>
      </c>
      <c r="B38" s="567" t="s">
        <v>97</v>
      </c>
      <c r="C38" s="568"/>
      <c r="D38" s="569"/>
      <c r="E38" s="536"/>
      <c r="F38" s="536"/>
      <c r="G38" s="536"/>
      <c r="H38" s="536"/>
      <c r="I38" s="536"/>
      <c r="J38" s="529" t="s">
        <v>97</v>
      </c>
      <c r="K38" s="501">
        <v>36</v>
      </c>
      <c r="L38" s="528">
        <v>0.59</v>
      </c>
      <c r="M38" s="528">
        <v>0.47</v>
      </c>
      <c r="N38" s="528">
        <v>7.5</v>
      </c>
      <c r="O38" s="528">
        <v>36.6</v>
      </c>
      <c r="P38" s="528">
        <v>0</v>
      </c>
    </row>
    <row r="39" spans="1:16" ht="15" customHeight="1" x14ac:dyDescent="0.25">
      <c r="A39" s="26"/>
      <c r="B39" s="77"/>
      <c r="C39" s="73"/>
      <c r="D39" s="163"/>
      <c r="E39" s="164"/>
      <c r="F39" s="164"/>
      <c r="G39" s="164"/>
      <c r="H39" s="165"/>
      <c r="I39" s="177"/>
      <c r="J39" s="421" t="s">
        <v>26</v>
      </c>
      <c r="K39" s="178"/>
      <c r="L39" s="345">
        <f>SUM(L37:L38)</f>
        <v>10.59</v>
      </c>
      <c r="M39" s="345">
        <f>SUM(M37:M38)</f>
        <v>6.87</v>
      </c>
      <c r="N39" s="345">
        <f>SUM(N37:N38)</f>
        <v>24.5</v>
      </c>
      <c r="O39" s="346">
        <f>SUM(O37:O38)</f>
        <v>210.6</v>
      </c>
      <c r="P39" s="178">
        <f>SUM(P37:P38)</f>
        <v>1.2</v>
      </c>
    </row>
    <row r="40" spans="1:16" ht="9.9499999999999993" customHeight="1" x14ac:dyDescent="0.25">
      <c r="A40" s="423"/>
      <c r="B40" s="45"/>
      <c r="C40" s="44"/>
      <c r="D40" s="166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</row>
    <row r="41" spans="1:16" ht="15" customHeight="1" x14ac:dyDescent="0.25">
      <c r="A41" s="422"/>
      <c r="B41" s="251" t="s">
        <v>58</v>
      </c>
      <c r="C41" s="73"/>
      <c r="D41" s="163"/>
      <c r="E41" s="178">
        <f>E12+E23+E27+E35+E39</f>
        <v>51.08</v>
      </c>
      <c r="F41" s="178">
        <f>F12+F23+F27+F35+F39</f>
        <v>45.47</v>
      </c>
      <c r="G41" s="178">
        <f>G12+G23+G27+G35+G39</f>
        <v>115.22999999999999</v>
      </c>
      <c r="H41" s="179">
        <v>1308</v>
      </c>
      <c r="I41" s="180">
        <f>I39+I35+I27+I23+I12</f>
        <v>19.660000000000004</v>
      </c>
      <c r="J41" s="375" t="s">
        <v>58</v>
      </c>
      <c r="K41" s="180"/>
      <c r="L41" s="178">
        <f>L12+L23+L27+L35+L39</f>
        <v>103.19</v>
      </c>
      <c r="M41" s="178">
        <f>M12+M23+M27+M35+M39</f>
        <v>91.77000000000001</v>
      </c>
      <c r="N41" s="178">
        <f>N12+N23+N27+N35+N39</f>
        <v>275.66999999999996</v>
      </c>
      <c r="O41" s="179">
        <f>O12+O23+O27+O35+O39</f>
        <v>2421.2599999999998</v>
      </c>
      <c r="P41" s="180">
        <f>P39+P35+P27+P23+P12</f>
        <v>66.080000000000013</v>
      </c>
    </row>
    <row r="42" spans="1:16" ht="23.25" customHeight="1" x14ac:dyDescent="0.25"/>
    <row r="43" spans="1:16" ht="0.75" customHeight="1" x14ac:dyDescent="0.3">
      <c r="A43" s="689" t="s">
        <v>391</v>
      </c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</row>
  </sheetData>
  <mergeCells count="16">
    <mergeCell ref="A24:J24"/>
    <mergeCell ref="A28:J28"/>
    <mergeCell ref="A43:O43"/>
    <mergeCell ref="A37:B37"/>
    <mergeCell ref="A36:B36"/>
    <mergeCell ref="C36:D36"/>
    <mergeCell ref="E36:F36"/>
    <mergeCell ref="G36:H36"/>
    <mergeCell ref="I36:J36"/>
    <mergeCell ref="L1:P1"/>
    <mergeCell ref="A4:B4"/>
    <mergeCell ref="A16:B16"/>
    <mergeCell ref="A5:A7"/>
    <mergeCell ref="E1:I1"/>
    <mergeCell ref="A2:A3"/>
    <mergeCell ref="A13:J13"/>
  </mergeCells>
  <pageMargins left="0.59055118110236227" right="0.39370078740157483" top="0.39370078740157483" bottom="0.19685039370078741" header="0" footer="0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opLeftCell="A25" zoomScale="84" zoomScaleNormal="84" workbookViewId="0">
      <selection activeCell="B37" sqref="B37"/>
    </sheetView>
  </sheetViews>
  <sheetFormatPr defaultRowHeight="15" x14ac:dyDescent="0.25"/>
  <cols>
    <col min="1" max="1" width="11.7109375" customWidth="1"/>
    <col min="2" max="2" width="30.7109375" customWidth="1"/>
    <col min="3" max="5" width="8.7109375" customWidth="1"/>
    <col min="6" max="6" width="10.28515625" customWidth="1"/>
    <col min="7" max="8" width="8.7109375" customWidth="1"/>
    <col min="10" max="10" width="17.140625" customWidth="1"/>
    <col min="17" max="17" width="15.140625" customWidth="1"/>
  </cols>
  <sheetData>
    <row r="1" spans="1:9" ht="26.25" x14ac:dyDescent="0.25">
      <c r="A1" s="181" t="s">
        <v>0</v>
      </c>
      <c r="B1" s="261"/>
      <c r="C1" s="261"/>
      <c r="D1" s="646" t="s">
        <v>115</v>
      </c>
      <c r="E1" s="646"/>
      <c r="F1" s="646"/>
      <c r="G1" s="646"/>
      <c r="H1" s="646"/>
    </row>
    <row r="2" spans="1:9" ht="38.25" x14ac:dyDescent="0.25">
      <c r="A2" s="662" t="s">
        <v>23</v>
      </c>
      <c r="B2" s="123" t="s">
        <v>1</v>
      </c>
      <c r="C2" s="125"/>
      <c r="D2" s="124" t="s">
        <v>35</v>
      </c>
      <c r="E2" s="124" t="s">
        <v>41</v>
      </c>
      <c r="F2" s="124" t="s">
        <v>30</v>
      </c>
      <c r="G2" s="124" t="s">
        <v>31</v>
      </c>
      <c r="H2" s="125" t="s">
        <v>40</v>
      </c>
    </row>
    <row r="3" spans="1:9" ht="15" customHeight="1" x14ac:dyDescent="0.25">
      <c r="A3" s="662"/>
      <c r="B3" s="8" t="s">
        <v>563</v>
      </c>
      <c r="C3" s="36"/>
      <c r="D3" s="1"/>
      <c r="E3" s="1"/>
      <c r="F3" s="1"/>
      <c r="G3" s="1"/>
      <c r="H3" s="36"/>
    </row>
    <row r="4" spans="1:9" ht="15" customHeight="1" x14ac:dyDescent="0.25">
      <c r="A4" s="651" t="s">
        <v>3</v>
      </c>
      <c r="B4" s="652"/>
      <c r="C4" s="182"/>
      <c r="D4" s="182"/>
      <c r="E4" s="182"/>
      <c r="F4" s="182"/>
      <c r="G4" s="183"/>
      <c r="H4" s="182"/>
      <c r="I4" s="25"/>
    </row>
    <row r="5" spans="1:9" ht="21.95" customHeight="1" x14ac:dyDescent="0.25">
      <c r="A5" s="496" t="s">
        <v>246</v>
      </c>
      <c r="B5" s="490" t="s">
        <v>554</v>
      </c>
      <c r="C5" s="492">
        <v>40</v>
      </c>
      <c r="D5" s="501">
        <v>1.2</v>
      </c>
      <c r="E5" s="501">
        <v>4.2</v>
      </c>
      <c r="F5" s="501">
        <v>20.399999999999999</v>
      </c>
      <c r="G5" s="570">
        <v>124</v>
      </c>
      <c r="H5" s="501">
        <v>0.1</v>
      </c>
      <c r="I5" s="25"/>
    </row>
    <row r="6" spans="1:9" ht="24" customHeight="1" x14ac:dyDescent="0.25">
      <c r="A6" s="496" t="s">
        <v>334</v>
      </c>
      <c r="B6" s="535" t="s">
        <v>335</v>
      </c>
      <c r="C6" s="507">
        <v>210</v>
      </c>
      <c r="D6" s="528">
        <v>8.1</v>
      </c>
      <c r="E6" s="501">
        <v>9.6999999999999993</v>
      </c>
      <c r="F6" s="501">
        <v>41.5</v>
      </c>
      <c r="G6" s="501">
        <v>245.8</v>
      </c>
      <c r="H6" s="501">
        <v>0.52</v>
      </c>
      <c r="I6" s="25"/>
    </row>
    <row r="7" spans="1:9" ht="21.95" customHeight="1" x14ac:dyDescent="0.25">
      <c r="A7" s="496" t="s">
        <v>213</v>
      </c>
      <c r="B7" s="561" t="s">
        <v>531</v>
      </c>
      <c r="C7" s="562">
        <v>200</v>
      </c>
      <c r="D7" s="499">
        <v>0.3</v>
      </c>
      <c r="E7" s="499">
        <v>0.6</v>
      </c>
      <c r="F7" s="499">
        <v>7.1</v>
      </c>
      <c r="G7" s="499">
        <v>35</v>
      </c>
      <c r="H7" s="559">
        <v>9.64</v>
      </c>
      <c r="I7" s="25"/>
    </row>
    <row r="8" spans="1:9" ht="27" customHeight="1" x14ac:dyDescent="0.25">
      <c r="A8" s="495" t="s">
        <v>493</v>
      </c>
      <c r="B8" s="490" t="s">
        <v>494</v>
      </c>
      <c r="C8" s="491">
        <v>185</v>
      </c>
      <c r="D8" s="491">
        <v>1.17</v>
      </c>
      <c r="E8" s="491">
        <v>0.26</v>
      </c>
      <c r="F8" s="491">
        <v>10.53</v>
      </c>
      <c r="G8" s="492">
        <v>55.9</v>
      </c>
      <c r="H8" s="491">
        <v>78</v>
      </c>
      <c r="I8" s="25"/>
    </row>
    <row r="9" spans="1:9" ht="25.5" customHeight="1" x14ac:dyDescent="0.25">
      <c r="A9" s="507" t="s">
        <v>515</v>
      </c>
      <c r="B9" s="490" t="s">
        <v>10</v>
      </c>
      <c r="C9" s="542">
        <v>20</v>
      </c>
      <c r="D9" s="501">
        <v>1.1200000000000001</v>
      </c>
      <c r="E9" s="501">
        <v>0.16</v>
      </c>
      <c r="F9" s="501">
        <v>7.84</v>
      </c>
      <c r="G9" s="528">
        <v>47</v>
      </c>
      <c r="H9" s="528">
        <v>0</v>
      </c>
      <c r="I9" s="25"/>
    </row>
    <row r="10" spans="1:9" ht="27" customHeight="1" x14ac:dyDescent="0.25">
      <c r="A10" s="507" t="s">
        <v>516</v>
      </c>
      <c r="B10" s="490" t="s">
        <v>4</v>
      </c>
      <c r="C10" s="500">
        <v>20</v>
      </c>
      <c r="D10" s="501">
        <v>0.92</v>
      </c>
      <c r="E10" s="501">
        <v>0.24</v>
      </c>
      <c r="F10" s="501">
        <v>6.68</v>
      </c>
      <c r="G10" s="528">
        <v>34.799999999999997</v>
      </c>
      <c r="H10" s="528">
        <v>0</v>
      </c>
      <c r="I10" s="25"/>
    </row>
    <row r="11" spans="1:9" ht="15" customHeight="1" x14ac:dyDescent="0.25">
      <c r="A11" s="71"/>
      <c r="B11" s="355" t="s">
        <v>26</v>
      </c>
      <c r="C11" s="178"/>
      <c r="D11" s="345">
        <f>SUM(D5:D10)</f>
        <v>12.81</v>
      </c>
      <c r="E11" s="345">
        <f>SUM(E5:E10)</f>
        <v>15.159999999999998</v>
      </c>
      <c r="F11" s="345">
        <f>SUM(F5:F10)</f>
        <v>94.050000000000011</v>
      </c>
      <c r="G11" s="346">
        <f>SUM(G5:G10)</f>
        <v>542.5</v>
      </c>
      <c r="H11" s="178">
        <f>SUM(H5:H10)</f>
        <v>88.26</v>
      </c>
      <c r="I11" s="25"/>
    </row>
    <row r="12" spans="1:9" ht="15" customHeight="1" x14ac:dyDescent="0.25">
      <c r="A12" s="675" t="s">
        <v>406</v>
      </c>
      <c r="B12" s="676"/>
      <c r="C12" s="282"/>
      <c r="D12" s="39"/>
      <c r="E12" s="39"/>
      <c r="F12" s="39"/>
      <c r="G12" s="39"/>
      <c r="H12" s="267"/>
      <c r="I12" s="25"/>
    </row>
    <row r="13" spans="1:9" ht="21.95" customHeight="1" x14ac:dyDescent="0.25">
      <c r="A13" s="509" t="s">
        <v>402</v>
      </c>
      <c r="B13" s="510" t="s">
        <v>492</v>
      </c>
      <c r="C13" s="549">
        <v>200</v>
      </c>
      <c r="D13" s="512">
        <v>0.5</v>
      </c>
      <c r="E13" s="512">
        <v>0.1</v>
      </c>
      <c r="F13" s="512">
        <v>10.1</v>
      </c>
      <c r="G13" s="512">
        <v>46</v>
      </c>
      <c r="H13" s="513">
        <v>2</v>
      </c>
      <c r="I13" s="25"/>
    </row>
    <row r="14" spans="1:9" ht="15" customHeight="1" x14ac:dyDescent="0.25">
      <c r="A14" s="71"/>
      <c r="B14" s="355" t="s">
        <v>26</v>
      </c>
      <c r="C14" s="441"/>
      <c r="D14" s="345">
        <f>SUM(D13:D13)</f>
        <v>0.5</v>
      </c>
      <c r="E14" s="345">
        <f>SUM(E13:E13)</f>
        <v>0.1</v>
      </c>
      <c r="F14" s="345">
        <f>SUM(F13:F13)</f>
        <v>10.1</v>
      </c>
      <c r="G14" s="345">
        <f>SUM(G13:G13)</f>
        <v>46</v>
      </c>
      <c r="H14" s="442">
        <f>SUM(H13:H13)</f>
        <v>2</v>
      </c>
      <c r="I14" s="25"/>
    </row>
    <row r="15" spans="1:9" ht="15" customHeight="1" x14ac:dyDescent="0.25">
      <c r="A15" s="651" t="s">
        <v>20</v>
      </c>
      <c r="B15" s="652"/>
      <c r="C15" s="56"/>
      <c r="D15" s="56"/>
      <c r="E15" s="56"/>
      <c r="F15" s="56"/>
      <c r="G15" s="184"/>
      <c r="H15" s="56" t="s">
        <v>5</v>
      </c>
      <c r="I15" s="25"/>
    </row>
    <row r="16" spans="1:9" ht="21.95" customHeight="1" x14ac:dyDescent="0.25">
      <c r="A16" s="496" t="s">
        <v>455</v>
      </c>
      <c r="B16" s="490" t="s">
        <v>473</v>
      </c>
      <c r="C16" s="542">
        <v>100</v>
      </c>
      <c r="D16" s="501">
        <v>1.1000000000000001</v>
      </c>
      <c r="E16" s="501">
        <v>10.1</v>
      </c>
      <c r="F16" s="501">
        <v>9.1</v>
      </c>
      <c r="G16" s="501">
        <v>82</v>
      </c>
      <c r="H16" s="501">
        <v>3.2</v>
      </c>
      <c r="I16" s="25"/>
    </row>
    <row r="17" spans="1:9" ht="21.95" customHeight="1" x14ac:dyDescent="0.25">
      <c r="A17" s="496" t="s">
        <v>413</v>
      </c>
      <c r="B17" s="490" t="s">
        <v>286</v>
      </c>
      <c r="C17" s="500">
        <v>250</v>
      </c>
      <c r="D17" s="491">
        <v>6.14</v>
      </c>
      <c r="E17" s="491">
        <v>9.7799999999999994</v>
      </c>
      <c r="F17" s="491">
        <v>2.38</v>
      </c>
      <c r="G17" s="501">
        <v>122</v>
      </c>
      <c r="H17" s="501">
        <v>1.9</v>
      </c>
      <c r="I17" s="25"/>
    </row>
    <row r="18" spans="1:9" ht="24" customHeight="1" x14ac:dyDescent="0.25">
      <c r="A18" s="496" t="s">
        <v>474</v>
      </c>
      <c r="B18" s="490" t="s">
        <v>475</v>
      </c>
      <c r="C18" s="500">
        <v>150</v>
      </c>
      <c r="D18" s="501">
        <v>18.52</v>
      </c>
      <c r="E18" s="501">
        <v>18.71</v>
      </c>
      <c r="F18" s="501">
        <v>18.940000000000001</v>
      </c>
      <c r="G18" s="501">
        <v>318.35000000000002</v>
      </c>
      <c r="H18" s="501">
        <v>1.34</v>
      </c>
      <c r="I18" s="25"/>
    </row>
    <row r="19" spans="1:9" ht="21.95" customHeight="1" x14ac:dyDescent="0.25">
      <c r="A19" s="496" t="s">
        <v>414</v>
      </c>
      <c r="B19" s="490" t="s">
        <v>257</v>
      </c>
      <c r="C19" s="542">
        <v>200</v>
      </c>
      <c r="D19" s="501">
        <v>11.4</v>
      </c>
      <c r="E19" s="501">
        <v>10.46</v>
      </c>
      <c r="F19" s="501">
        <v>49.48</v>
      </c>
      <c r="G19" s="501">
        <v>337.3</v>
      </c>
      <c r="H19" s="501">
        <v>0</v>
      </c>
      <c r="I19" s="25"/>
    </row>
    <row r="20" spans="1:9" ht="24" customHeight="1" x14ac:dyDescent="0.25">
      <c r="A20" s="695" t="s">
        <v>550</v>
      </c>
      <c r="B20" s="571" t="s">
        <v>136</v>
      </c>
      <c r="C20" s="506">
        <v>200</v>
      </c>
      <c r="D20" s="504">
        <v>0.8</v>
      </c>
      <c r="E20" s="504">
        <v>0</v>
      </c>
      <c r="F20" s="504">
        <v>28.5</v>
      </c>
      <c r="G20" s="504">
        <v>117</v>
      </c>
      <c r="H20" s="504">
        <v>0</v>
      </c>
      <c r="I20" s="25"/>
    </row>
    <row r="21" spans="1:9" ht="0.75" customHeight="1" x14ac:dyDescent="0.25">
      <c r="A21" s="696"/>
      <c r="B21" s="524"/>
      <c r="C21" s="524"/>
      <c r="D21" s="504"/>
      <c r="E21" s="504"/>
      <c r="F21" s="504"/>
      <c r="G21" s="504"/>
      <c r="H21" s="504"/>
      <c r="I21" s="25"/>
    </row>
    <row r="22" spans="1:9" ht="24" customHeight="1" x14ac:dyDescent="0.25">
      <c r="A22" s="507" t="s">
        <v>515</v>
      </c>
      <c r="B22" s="490" t="s">
        <v>10</v>
      </c>
      <c r="C22" s="508">
        <v>80</v>
      </c>
      <c r="D22" s="501">
        <v>3.36</v>
      </c>
      <c r="E22" s="501">
        <v>0.48</v>
      </c>
      <c r="F22" s="501">
        <v>23.52</v>
      </c>
      <c r="G22" s="501">
        <v>141</v>
      </c>
      <c r="H22" s="501">
        <v>0</v>
      </c>
      <c r="I22" s="25"/>
    </row>
    <row r="23" spans="1:9" ht="24" customHeight="1" x14ac:dyDescent="0.25">
      <c r="A23" s="507" t="s">
        <v>516</v>
      </c>
      <c r="B23" s="490" t="s">
        <v>4</v>
      </c>
      <c r="C23" s="500">
        <v>60</v>
      </c>
      <c r="D23" s="501">
        <v>1.84</v>
      </c>
      <c r="E23" s="501">
        <v>0.48</v>
      </c>
      <c r="F23" s="501">
        <v>13.36</v>
      </c>
      <c r="G23" s="501">
        <v>69.599999999999994</v>
      </c>
      <c r="H23" s="501">
        <v>0</v>
      </c>
      <c r="I23" s="25"/>
    </row>
    <row r="24" spans="1:9" ht="15" customHeight="1" x14ac:dyDescent="0.25">
      <c r="A24" s="71"/>
      <c r="B24" s="355" t="s">
        <v>26</v>
      </c>
      <c r="C24" s="97"/>
      <c r="D24" s="345">
        <f>SUM(D16:D23)</f>
        <v>43.16</v>
      </c>
      <c r="E24" s="345">
        <f>SUM(E16:E23)</f>
        <v>50.01</v>
      </c>
      <c r="F24" s="345">
        <f>SUM(F16:F23)</f>
        <v>145.28000000000003</v>
      </c>
      <c r="G24" s="346">
        <f>SUM(G16:G23)</f>
        <v>1187.25</v>
      </c>
      <c r="H24" s="345">
        <f>SUM(H16:H23)</f>
        <v>6.4399999999999995</v>
      </c>
      <c r="I24" s="25"/>
    </row>
    <row r="25" spans="1:9" ht="15" customHeight="1" x14ac:dyDescent="0.25">
      <c r="A25" s="651" t="s">
        <v>6</v>
      </c>
      <c r="B25" s="688"/>
      <c r="C25" s="652"/>
      <c r="D25" s="56"/>
      <c r="E25" s="56"/>
      <c r="F25" s="56"/>
      <c r="G25" s="184"/>
      <c r="H25" s="56"/>
      <c r="I25" s="25"/>
    </row>
    <row r="26" spans="1:9" ht="21.95" customHeight="1" x14ac:dyDescent="0.25">
      <c r="A26" s="495" t="s">
        <v>518</v>
      </c>
      <c r="B26" s="548" t="s">
        <v>100</v>
      </c>
      <c r="C26" s="492">
        <v>200</v>
      </c>
      <c r="D26" s="501">
        <v>5.8</v>
      </c>
      <c r="E26" s="501">
        <v>5</v>
      </c>
      <c r="F26" s="501">
        <v>9.6</v>
      </c>
      <c r="G26" s="501">
        <v>106</v>
      </c>
      <c r="H26" s="501">
        <v>2.6</v>
      </c>
      <c r="I26" s="25"/>
    </row>
    <row r="27" spans="1:9" ht="21.95" customHeight="1" x14ac:dyDescent="0.25">
      <c r="A27" s="572" t="s">
        <v>416</v>
      </c>
      <c r="B27" s="529" t="s">
        <v>415</v>
      </c>
      <c r="C27" s="573">
        <v>120</v>
      </c>
      <c r="D27" s="530">
        <v>8.06</v>
      </c>
      <c r="E27" s="530">
        <v>8.26</v>
      </c>
      <c r="F27" s="530">
        <v>38.130000000000003</v>
      </c>
      <c r="G27" s="531">
        <v>259.3</v>
      </c>
      <c r="H27" s="530">
        <v>3.4</v>
      </c>
      <c r="I27" s="25"/>
    </row>
    <row r="28" spans="1:9" ht="15.75" x14ac:dyDescent="0.25">
      <c r="A28" s="71"/>
      <c r="B28" s="355" t="s">
        <v>26</v>
      </c>
      <c r="C28" s="97"/>
      <c r="D28" s="345">
        <f>SUM(D27:D27)</f>
        <v>8.06</v>
      </c>
      <c r="E28" s="345">
        <f>SUM(E27:E27)</f>
        <v>8.26</v>
      </c>
      <c r="F28" s="345">
        <f>SUM(F27:F27)</f>
        <v>38.130000000000003</v>
      </c>
      <c r="G28" s="346">
        <v>365</v>
      </c>
      <c r="H28" s="345">
        <f>SUM(H27:H27)</f>
        <v>3.4</v>
      </c>
      <c r="I28" s="25"/>
    </row>
    <row r="29" spans="1:9" ht="15" customHeight="1" x14ac:dyDescent="0.25">
      <c r="A29" s="693" t="s">
        <v>7</v>
      </c>
      <c r="B29" s="694"/>
      <c r="C29" s="55"/>
      <c r="D29" s="55"/>
      <c r="E29" s="55"/>
      <c r="F29" s="55"/>
      <c r="G29" s="184"/>
      <c r="H29" s="55"/>
      <c r="I29" s="25"/>
    </row>
    <row r="30" spans="1:9" ht="21.95" customHeight="1" x14ac:dyDescent="0.25">
      <c r="A30" s="574" t="s">
        <v>337</v>
      </c>
      <c r="B30" s="575" t="s">
        <v>392</v>
      </c>
      <c r="C30" s="542">
        <v>100</v>
      </c>
      <c r="D30" s="528">
        <v>1.1000000000000001</v>
      </c>
      <c r="E30" s="528">
        <v>10.1</v>
      </c>
      <c r="F30" s="528">
        <v>10.6</v>
      </c>
      <c r="G30" s="576">
        <v>90</v>
      </c>
      <c r="H30" s="528">
        <v>15.4</v>
      </c>
      <c r="I30" s="25"/>
    </row>
    <row r="31" spans="1:9" ht="21.95" customHeight="1" x14ac:dyDescent="0.25">
      <c r="A31" s="574" t="s">
        <v>417</v>
      </c>
      <c r="B31" s="575" t="s">
        <v>418</v>
      </c>
      <c r="C31" s="577">
        <v>325</v>
      </c>
      <c r="D31" s="528">
        <v>30.1</v>
      </c>
      <c r="E31" s="528">
        <v>30.7</v>
      </c>
      <c r="F31" s="528">
        <v>23.7</v>
      </c>
      <c r="G31" s="528">
        <v>391</v>
      </c>
      <c r="H31" s="528">
        <v>4.8</v>
      </c>
      <c r="I31" s="25"/>
    </row>
    <row r="32" spans="1:9" ht="21.95" customHeight="1" x14ac:dyDescent="0.25">
      <c r="A32" s="495" t="s">
        <v>519</v>
      </c>
      <c r="B32" s="578" t="s">
        <v>476</v>
      </c>
      <c r="C32" s="579">
        <v>200</v>
      </c>
      <c r="D32" s="528">
        <v>0.2</v>
      </c>
      <c r="E32" s="528">
        <v>0.1</v>
      </c>
      <c r="F32" s="528">
        <v>12.3</v>
      </c>
      <c r="G32" s="526">
        <v>50.5</v>
      </c>
      <c r="H32" s="528">
        <v>19.2</v>
      </c>
      <c r="I32" s="25"/>
    </row>
    <row r="33" spans="1:9" ht="24" customHeight="1" x14ac:dyDescent="0.25">
      <c r="A33" s="507" t="s">
        <v>515</v>
      </c>
      <c r="B33" s="490" t="s">
        <v>10</v>
      </c>
      <c r="C33" s="508">
        <v>60</v>
      </c>
      <c r="D33" s="501">
        <v>3.36</v>
      </c>
      <c r="E33" s="501">
        <v>0.48</v>
      </c>
      <c r="F33" s="501">
        <v>23.52</v>
      </c>
      <c r="G33" s="501">
        <v>105.75</v>
      </c>
      <c r="H33" s="501">
        <v>0</v>
      </c>
      <c r="I33" s="25"/>
    </row>
    <row r="34" spans="1:9" ht="24" customHeight="1" x14ac:dyDescent="0.25">
      <c r="A34" s="507" t="s">
        <v>516</v>
      </c>
      <c r="B34" s="490" t="s">
        <v>4</v>
      </c>
      <c r="C34" s="500">
        <v>40</v>
      </c>
      <c r="D34" s="501">
        <v>1.84</v>
      </c>
      <c r="E34" s="501">
        <v>0.48</v>
      </c>
      <c r="F34" s="501">
        <v>13.36</v>
      </c>
      <c r="G34" s="501">
        <v>45.6</v>
      </c>
      <c r="H34" s="501">
        <v>0</v>
      </c>
      <c r="I34" s="25"/>
    </row>
    <row r="35" spans="1:9" ht="14.25" customHeight="1" x14ac:dyDescent="0.25">
      <c r="A35" s="71"/>
      <c r="B35" s="355" t="s">
        <v>26</v>
      </c>
      <c r="C35" s="185"/>
      <c r="D35" s="178">
        <v>36.6</v>
      </c>
      <c r="E35" s="178">
        <v>41.86</v>
      </c>
      <c r="F35" s="178">
        <v>83.48</v>
      </c>
      <c r="G35" s="179">
        <v>682</v>
      </c>
      <c r="H35" s="178">
        <f>SUM(H30:H34)</f>
        <v>39.4</v>
      </c>
      <c r="I35" s="25"/>
    </row>
    <row r="36" spans="1:9" ht="15" customHeight="1" x14ac:dyDescent="0.25">
      <c r="A36" s="651" t="s">
        <v>328</v>
      </c>
      <c r="B36" s="652"/>
      <c r="C36" s="55"/>
      <c r="D36" s="55"/>
      <c r="E36" s="55"/>
      <c r="F36" s="55"/>
      <c r="G36" s="55"/>
      <c r="H36" s="55"/>
      <c r="I36" s="25"/>
    </row>
    <row r="37" spans="1:9" ht="24.75" customHeight="1" x14ac:dyDescent="0.25">
      <c r="A37" s="580" t="s">
        <v>332</v>
      </c>
      <c r="B37" s="581" t="s">
        <v>338</v>
      </c>
      <c r="C37" s="542">
        <v>200</v>
      </c>
      <c r="D37" s="520">
        <v>10</v>
      </c>
      <c r="E37" s="520">
        <v>6.4</v>
      </c>
      <c r="F37" s="520">
        <v>17</v>
      </c>
      <c r="G37" s="528">
        <v>174</v>
      </c>
      <c r="H37" s="566">
        <v>1.2</v>
      </c>
      <c r="I37" s="25"/>
    </row>
    <row r="38" spans="1:9" ht="15" customHeight="1" x14ac:dyDescent="0.25">
      <c r="A38" s="115"/>
      <c r="B38" s="355" t="s">
        <v>26</v>
      </c>
      <c r="C38" s="185"/>
      <c r="D38" s="178">
        <f>SUM(D37:D37)</f>
        <v>10</v>
      </c>
      <c r="E38" s="178">
        <f>SUM(E37:E37)</f>
        <v>6.4</v>
      </c>
      <c r="F38" s="178">
        <f>SUM(F37:F37)</f>
        <v>17</v>
      </c>
      <c r="G38" s="179">
        <f>SUM(G37:G37)</f>
        <v>174</v>
      </c>
      <c r="H38" s="178">
        <f>SUM(H37:H37)</f>
        <v>1.2</v>
      </c>
      <c r="I38" s="25"/>
    </row>
    <row r="39" spans="1:9" ht="15" customHeight="1" x14ac:dyDescent="0.25">
      <c r="A39" s="79"/>
      <c r="B39" s="16"/>
      <c r="C39" s="16"/>
      <c r="D39" s="16"/>
      <c r="E39" s="16"/>
      <c r="F39" s="16"/>
      <c r="G39" s="16"/>
      <c r="H39" s="16"/>
      <c r="I39" s="25"/>
    </row>
    <row r="40" spans="1:9" ht="15" customHeight="1" x14ac:dyDescent="0.25">
      <c r="A40" s="189"/>
      <c r="B40" s="375" t="s">
        <v>525</v>
      </c>
      <c r="C40" s="180"/>
      <c r="D40" s="178">
        <v>121.9</v>
      </c>
      <c r="E40" s="178">
        <v>136.36000000000001</v>
      </c>
      <c r="F40" s="178">
        <v>302.67</v>
      </c>
      <c r="G40" s="179">
        <v>2821</v>
      </c>
      <c r="H40" s="180">
        <v>54.02</v>
      </c>
      <c r="I40" s="25"/>
    </row>
    <row r="41" spans="1:9" ht="16.5" customHeight="1" x14ac:dyDescent="0.2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27" customHeight="1" x14ac:dyDescent="0.25">
      <c r="A42" s="304" t="s">
        <v>393</v>
      </c>
      <c r="B42" s="304"/>
      <c r="C42" s="304"/>
      <c r="D42" s="304"/>
      <c r="E42" s="304"/>
      <c r="F42" s="304"/>
      <c r="G42" s="304"/>
      <c r="H42" s="304"/>
      <c r="I42" s="25"/>
    </row>
    <row r="43" spans="1:9" x14ac:dyDescent="0.25">
      <c r="A43" s="25"/>
      <c r="B43" s="25"/>
      <c r="C43" s="25"/>
      <c r="D43" s="25"/>
      <c r="E43" s="25"/>
      <c r="F43" s="25"/>
      <c r="G43" s="25"/>
      <c r="H43" s="25"/>
      <c r="I43" s="25"/>
    </row>
    <row r="44" spans="1:9" x14ac:dyDescent="0.25">
      <c r="A44" s="25"/>
      <c r="B44" s="25"/>
      <c r="C44" s="25"/>
      <c r="D44" s="25"/>
      <c r="E44" s="25"/>
      <c r="F44" s="25"/>
      <c r="G44" s="25"/>
      <c r="H44" s="25"/>
      <c r="I44" s="25"/>
    </row>
    <row r="45" spans="1:9" x14ac:dyDescent="0.25">
      <c r="A45" s="25"/>
      <c r="B45" s="25"/>
      <c r="C45" s="25"/>
      <c r="D45" s="25"/>
      <c r="E45" s="25"/>
      <c r="F45" s="25"/>
      <c r="G45" s="25"/>
      <c r="H45" s="25"/>
      <c r="I45" s="305"/>
    </row>
    <row r="46" spans="1:9" x14ac:dyDescent="0.25">
      <c r="A46" s="25"/>
      <c r="B46" s="25"/>
      <c r="C46" s="25"/>
      <c r="D46" s="25"/>
      <c r="E46" s="25"/>
      <c r="F46" s="25"/>
      <c r="G46" s="25"/>
      <c r="H46" s="25"/>
      <c r="I46" s="25"/>
    </row>
    <row r="47" spans="1:9" x14ac:dyDescent="0.25">
      <c r="A47" s="25"/>
      <c r="B47" s="25"/>
      <c r="C47" s="25"/>
      <c r="D47" s="25"/>
      <c r="E47" s="25"/>
      <c r="F47" s="25"/>
      <c r="G47" s="25"/>
      <c r="H47" s="25"/>
      <c r="I47" s="25"/>
    </row>
    <row r="48" spans="1:9" x14ac:dyDescent="0.25">
      <c r="A48" s="25"/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25"/>
      <c r="B49" s="25"/>
      <c r="C49" s="25"/>
      <c r="D49" s="25"/>
      <c r="E49" s="25"/>
      <c r="F49" s="25"/>
      <c r="G49" s="25"/>
      <c r="H49" s="25"/>
      <c r="I49" s="25"/>
    </row>
    <row r="50" spans="1:9" x14ac:dyDescent="0.25">
      <c r="A50" s="25"/>
      <c r="B50" s="25"/>
      <c r="C50" s="25"/>
      <c r="D50" s="25"/>
      <c r="E50" s="25"/>
      <c r="F50" s="25"/>
      <c r="G50" s="25"/>
      <c r="H50" s="25"/>
      <c r="I50" s="25"/>
    </row>
    <row r="51" spans="1:9" x14ac:dyDescent="0.25">
      <c r="A51" s="25"/>
      <c r="B51" s="25"/>
      <c r="C51" s="25"/>
      <c r="D51" s="25"/>
      <c r="E51" s="25"/>
      <c r="F51" s="25"/>
      <c r="G51" s="25"/>
      <c r="H51" s="25"/>
      <c r="I51" s="25"/>
    </row>
    <row r="52" spans="1:9" x14ac:dyDescent="0.25">
      <c r="A52" s="25"/>
      <c r="B52" s="25"/>
      <c r="C52" s="25"/>
      <c r="D52" s="25"/>
      <c r="E52" s="25"/>
      <c r="F52" s="25"/>
      <c r="G52" s="25"/>
      <c r="H52" s="25"/>
      <c r="I52" s="25"/>
    </row>
    <row r="53" spans="1:9" x14ac:dyDescent="0.25">
      <c r="A53" s="25"/>
      <c r="B53" s="25"/>
      <c r="C53" s="25"/>
      <c r="D53" s="25"/>
      <c r="E53" s="25"/>
      <c r="F53" s="25"/>
      <c r="G53" s="25"/>
      <c r="H53" s="25"/>
      <c r="I53" s="25"/>
    </row>
    <row r="54" spans="1:9" x14ac:dyDescent="0.25">
      <c r="A54" s="25"/>
      <c r="B54" s="25"/>
      <c r="C54" s="25"/>
      <c r="D54" s="25"/>
      <c r="E54" s="25"/>
      <c r="F54" s="25"/>
      <c r="G54" s="25"/>
      <c r="H54" s="25"/>
      <c r="I54" s="25"/>
    </row>
    <row r="55" spans="1:9" x14ac:dyDescent="0.25">
      <c r="A55" s="25"/>
      <c r="B55" s="25"/>
      <c r="C55" s="25"/>
      <c r="D55" s="25"/>
      <c r="E55" s="25"/>
      <c r="F55" s="25"/>
      <c r="G55" s="25"/>
      <c r="H55" s="25"/>
      <c r="I55" s="25"/>
    </row>
    <row r="56" spans="1:9" x14ac:dyDescent="0.25">
      <c r="A56" s="25"/>
      <c r="B56" s="25"/>
      <c r="C56" s="25"/>
      <c r="D56" s="25"/>
      <c r="E56" s="25"/>
      <c r="F56" s="25"/>
      <c r="G56" s="25"/>
      <c r="H56" s="25"/>
      <c r="I56" s="25"/>
    </row>
    <row r="57" spans="1:9" x14ac:dyDescent="0.25">
      <c r="A57" s="25"/>
      <c r="B57" s="25"/>
      <c r="C57" s="25"/>
      <c r="D57" s="25"/>
      <c r="E57" s="25"/>
      <c r="F57" s="25"/>
      <c r="G57" s="25"/>
      <c r="H57" s="25"/>
      <c r="I57" s="25"/>
    </row>
    <row r="58" spans="1:9" x14ac:dyDescent="0.25">
      <c r="A58" s="25"/>
      <c r="B58" s="25"/>
      <c r="C58" s="25"/>
      <c r="D58" s="25"/>
      <c r="E58" s="25"/>
      <c r="F58" s="25"/>
      <c r="G58" s="25"/>
      <c r="H58" s="25"/>
      <c r="I58" s="25"/>
    </row>
    <row r="59" spans="1:9" x14ac:dyDescent="0.25">
      <c r="A59" s="25"/>
      <c r="B59" s="25"/>
      <c r="C59" s="25"/>
      <c r="D59" s="25"/>
      <c r="E59" s="25"/>
      <c r="F59" s="25"/>
      <c r="G59" s="25"/>
      <c r="H59" s="25"/>
      <c r="I59" s="25"/>
    </row>
    <row r="60" spans="1:9" x14ac:dyDescent="0.25">
      <c r="A60" s="25"/>
      <c r="B60" s="25"/>
      <c r="C60" s="25"/>
      <c r="D60" s="25"/>
      <c r="E60" s="25"/>
      <c r="F60" s="25"/>
      <c r="G60" s="25"/>
      <c r="H60" s="25"/>
      <c r="I60" s="25"/>
    </row>
    <row r="61" spans="1:9" x14ac:dyDescent="0.25">
      <c r="A61" s="25"/>
      <c r="B61" s="25"/>
      <c r="C61" s="25"/>
      <c r="D61" s="25"/>
      <c r="E61" s="25"/>
      <c r="F61" s="25"/>
      <c r="G61" s="25"/>
      <c r="H61" s="25"/>
    </row>
    <row r="62" spans="1:9" x14ac:dyDescent="0.25">
      <c r="A62" s="25"/>
      <c r="B62" s="25"/>
      <c r="C62" s="25"/>
      <c r="D62" s="25"/>
      <c r="E62" s="25"/>
      <c r="F62" s="25"/>
      <c r="G62" s="25"/>
      <c r="H62" s="25"/>
    </row>
    <row r="63" spans="1:9" x14ac:dyDescent="0.25">
      <c r="A63" s="25"/>
      <c r="B63" s="25"/>
      <c r="C63" s="25"/>
      <c r="D63" s="25"/>
      <c r="E63" s="25"/>
      <c r="F63" s="25"/>
      <c r="G63" s="25"/>
      <c r="H63" s="25"/>
    </row>
    <row r="64" spans="1:9" x14ac:dyDescent="0.25">
      <c r="A64" s="25"/>
      <c r="B64" s="25"/>
      <c r="C64" s="25"/>
      <c r="D64" s="25"/>
      <c r="E64" s="25"/>
      <c r="F64" s="25"/>
      <c r="G64" s="25"/>
      <c r="H64" s="25"/>
    </row>
    <row r="65" spans="1:8" x14ac:dyDescent="0.25">
      <c r="A65" s="25"/>
      <c r="B65" s="25"/>
      <c r="C65" s="25"/>
      <c r="D65" s="25"/>
      <c r="E65" s="25"/>
      <c r="F65" s="25"/>
      <c r="G65" s="25"/>
      <c r="H65" s="25"/>
    </row>
    <row r="66" spans="1:8" x14ac:dyDescent="0.25">
      <c r="A66" s="25"/>
      <c r="B66" s="25"/>
      <c r="C66" s="25"/>
      <c r="D66" s="25"/>
      <c r="E66" s="25"/>
      <c r="F66" s="25"/>
      <c r="G66" s="25"/>
      <c r="H66" s="25"/>
    </row>
    <row r="67" spans="1:8" x14ac:dyDescent="0.25">
      <c r="A67" s="25"/>
      <c r="B67" s="25"/>
      <c r="C67" s="25"/>
      <c r="D67" s="25"/>
      <c r="E67" s="25"/>
      <c r="F67" s="25"/>
      <c r="G67" s="25"/>
      <c r="H67" s="25"/>
    </row>
    <row r="68" spans="1:8" x14ac:dyDescent="0.25">
      <c r="B68" s="25"/>
      <c r="C68" s="25"/>
      <c r="D68" s="25"/>
      <c r="E68" s="25"/>
      <c r="F68" s="25"/>
      <c r="G68" s="25"/>
      <c r="H68" s="25"/>
    </row>
  </sheetData>
  <mergeCells count="9">
    <mergeCell ref="A25:C25"/>
    <mergeCell ref="A29:B29"/>
    <mergeCell ref="A36:B36"/>
    <mergeCell ref="A20:A21"/>
    <mergeCell ref="D1:H1"/>
    <mergeCell ref="A4:B4"/>
    <mergeCell ref="A2:A3"/>
    <mergeCell ref="A15:B15"/>
    <mergeCell ref="A12:B12"/>
  </mergeCells>
  <pageMargins left="0.59055118110236227" right="0.39370078740157483" top="0.39370078740157483" bottom="0.39370078740157483" header="0" footer="0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I1" zoomScale="84" zoomScaleNormal="84" workbookViewId="0">
      <selection activeCell="J37" sqref="J37"/>
    </sheetView>
  </sheetViews>
  <sheetFormatPr defaultRowHeight="15" x14ac:dyDescent="0.25"/>
  <cols>
    <col min="1" max="1" width="0.7109375" hidden="1" customWidth="1"/>
    <col min="2" max="2" width="19.140625" hidden="1" customWidth="1"/>
    <col min="3" max="3" width="8.140625" hidden="1" customWidth="1"/>
    <col min="4" max="4" width="6.5703125" hidden="1" customWidth="1"/>
    <col min="5" max="5" width="6.42578125" hidden="1" customWidth="1"/>
    <col min="6" max="6" width="7.5703125" hidden="1" customWidth="1"/>
    <col min="7" max="7" width="9.28515625" hidden="1" customWidth="1"/>
    <col min="8" max="8" width="6.5703125" hidden="1" customWidth="1"/>
    <col min="9" max="9" width="11.7109375" customWidth="1"/>
    <col min="10" max="10" width="30.7109375" customWidth="1"/>
    <col min="11" max="13" width="8.7109375" customWidth="1"/>
    <col min="14" max="14" width="10.28515625" customWidth="1"/>
    <col min="15" max="16" width="8.7109375" customWidth="1"/>
    <col min="21" max="21" width="13.85546875" customWidth="1"/>
  </cols>
  <sheetData>
    <row r="1" spans="1:16" ht="39" customHeight="1" x14ac:dyDescent="0.25">
      <c r="A1" s="181" t="s">
        <v>0</v>
      </c>
      <c r="B1" s="27"/>
      <c r="C1" s="121" t="s">
        <v>114</v>
      </c>
      <c r="D1" s="655" t="s">
        <v>114</v>
      </c>
      <c r="E1" s="656"/>
      <c r="F1" s="656"/>
      <c r="G1" s="656"/>
      <c r="H1" s="657"/>
      <c r="I1" s="181" t="s">
        <v>0</v>
      </c>
      <c r="J1" s="181"/>
      <c r="K1" s="181" t="s">
        <v>184</v>
      </c>
      <c r="L1" s="646" t="s">
        <v>115</v>
      </c>
      <c r="M1" s="646"/>
      <c r="N1" s="646"/>
      <c r="O1" s="646"/>
      <c r="P1" s="646"/>
    </row>
    <row r="2" spans="1:16" ht="38.25" customHeight="1" x14ac:dyDescent="0.25">
      <c r="A2" s="662" t="s">
        <v>23</v>
      </c>
      <c r="B2" s="123" t="s">
        <v>1</v>
      </c>
      <c r="C2" s="4" t="s">
        <v>27</v>
      </c>
      <c r="D2" s="124" t="s">
        <v>35</v>
      </c>
      <c r="E2" s="124" t="s">
        <v>36</v>
      </c>
      <c r="F2" s="124" t="s">
        <v>30</v>
      </c>
      <c r="G2" s="124" t="s">
        <v>31</v>
      </c>
      <c r="H2" s="125" t="s">
        <v>40</v>
      </c>
      <c r="I2" s="662" t="s">
        <v>23</v>
      </c>
      <c r="J2" s="123" t="s">
        <v>1</v>
      </c>
      <c r="K2" s="123"/>
      <c r="L2" s="124" t="s">
        <v>35</v>
      </c>
      <c r="M2" s="124" t="s">
        <v>41</v>
      </c>
      <c r="N2" s="124" t="s">
        <v>30</v>
      </c>
      <c r="O2" s="124" t="s">
        <v>31</v>
      </c>
      <c r="P2" s="125" t="s">
        <v>40</v>
      </c>
    </row>
    <row r="3" spans="1:16" ht="15" customHeight="1" x14ac:dyDescent="0.25">
      <c r="A3" s="662"/>
      <c r="B3" s="35" t="s">
        <v>59</v>
      </c>
      <c r="C3" s="127"/>
      <c r="D3" s="1"/>
      <c r="E3" s="1"/>
      <c r="F3" s="1"/>
      <c r="G3" s="1"/>
      <c r="H3" s="36"/>
      <c r="I3" s="662"/>
      <c r="J3" s="8" t="s">
        <v>564</v>
      </c>
      <c r="K3" s="35"/>
      <c r="L3" s="1"/>
      <c r="M3" s="1"/>
      <c r="N3" s="1"/>
      <c r="O3" s="1"/>
      <c r="P3" s="36"/>
    </row>
    <row r="4" spans="1:16" s="340" customFormat="1" ht="15" customHeight="1" x14ac:dyDescent="0.25">
      <c r="A4" s="675" t="s">
        <v>3</v>
      </c>
      <c r="B4" s="704"/>
      <c r="C4" s="337"/>
      <c r="D4" s="338"/>
      <c r="E4" s="338"/>
      <c r="F4" s="338"/>
      <c r="G4" s="339"/>
      <c r="H4" s="338"/>
      <c r="I4" s="701" t="s">
        <v>3</v>
      </c>
      <c r="J4" s="702"/>
      <c r="K4" s="338"/>
      <c r="L4" s="338"/>
      <c r="M4" s="338"/>
      <c r="N4" s="338"/>
      <c r="O4" s="339"/>
      <c r="P4" s="338"/>
    </row>
    <row r="5" spans="1:16" ht="21.95" customHeight="1" x14ac:dyDescent="0.25">
      <c r="A5" s="472" t="s">
        <v>220</v>
      </c>
      <c r="B5" s="51" t="s">
        <v>219</v>
      </c>
      <c r="C5" s="24">
        <v>30</v>
      </c>
      <c r="D5" s="55">
        <v>7.26</v>
      </c>
      <c r="E5" s="55">
        <v>4.5599999999999996</v>
      </c>
      <c r="F5" s="55">
        <v>0</v>
      </c>
      <c r="G5" s="55">
        <v>70.2</v>
      </c>
      <c r="H5" s="82">
        <v>0</v>
      </c>
      <c r="I5" s="495" t="s">
        <v>340</v>
      </c>
      <c r="J5" s="535" t="s">
        <v>93</v>
      </c>
      <c r="K5" s="492">
        <v>45</v>
      </c>
      <c r="L5" s="501">
        <v>6.7</v>
      </c>
      <c r="M5" s="501">
        <v>9.5</v>
      </c>
      <c r="N5" s="501">
        <v>9.9</v>
      </c>
      <c r="O5" s="501">
        <v>153</v>
      </c>
      <c r="P5" s="504">
        <v>0.1</v>
      </c>
    </row>
    <row r="6" spans="1:16" ht="24" customHeight="1" x14ac:dyDescent="0.25">
      <c r="A6" s="473" t="s">
        <v>223</v>
      </c>
      <c r="B6" s="86" t="s">
        <v>222</v>
      </c>
      <c r="C6" s="15">
        <v>195</v>
      </c>
      <c r="D6" s="55">
        <v>16.8</v>
      </c>
      <c r="E6" s="55">
        <v>26.1</v>
      </c>
      <c r="F6" s="55">
        <v>4.5</v>
      </c>
      <c r="G6" s="55">
        <v>318</v>
      </c>
      <c r="H6" s="55">
        <v>0.6</v>
      </c>
      <c r="I6" s="505" t="s">
        <v>477</v>
      </c>
      <c r="J6" s="548" t="s">
        <v>478</v>
      </c>
      <c r="K6" s="542">
        <v>200</v>
      </c>
      <c r="L6" s="501">
        <v>7.4</v>
      </c>
      <c r="M6" s="501">
        <v>7.48</v>
      </c>
      <c r="N6" s="501">
        <v>36.5</v>
      </c>
      <c r="O6" s="501">
        <v>243</v>
      </c>
      <c r="P6" s="501">
        <v>1.38</v>
      </c>
    </row>
    <row r="7" spans="1:16" ht="21.95" customHeight="1" x14ac:dyDescent="0.25">
      <c r="A7" s="470" t="s">
        <v>225</v>
      </c>
      <c r="B7" s="14" t="s">
        <v>224</v>
      </c>
      <c r="C7" s="15">
        <v>200</v>
      </c>
      <c r="D7" s="55">
        <v>1.5</v>
      </c>
      <c r="E7" s="55">
        <v>1.4</v>
      </c>
      <c r="F7" s="55">
        <v>8.6</v>
      </c>
      <c r="G7" s="55">
        <v>52.9</v>
      </c>
      <c r="H7" s="18">
        <v>0.2</v>
      </c>
      <c r="I7" s="521" t="s">
        <v>339</v>
      </c>
      <c r="J7" s="490" t="s">
        <v>265</v>
      </c>
      <c r="K7" s="542">
        <v>200</v>
      </c>
      <c r="L7" s="501">
        <v>4.5999999999999996</v>
      </c>
      <c r="M7" s="501">
        <v>3.6</v>
      </c>
      <c r="N7" s="501">
        <v>12.6</v>
      </c>
      <c r="O7" s="501">
        <v>100.4</v>
      </c>
      <c r="P7" s="528">
        <v>0.68</v>
      </c>
    </row>
    <row r="8" spans="1:16" ht="24" customHeight="1" x14ac:dyDescent="0.25">
      <c r="A8" s="197" t="s">
        <v>33</v>
      </c>
      <c r="B8" s="14" t="s">
        <v>10</v>
      </c>
      <c r="C8" s="10">
        <v>20</v>
      </c>
      <c r="D8" s="55">
        <v>1.1200000000000001</v>
      </c>
      <c r="E8" s="55">
        <v>0.16</v>
      </c>
      <c r="F8" s="55">
        <v>7.84</v>
      </c>
      <c r="G8" s="18">
        <v>47</v>
      </c>
      <c r="H8" s="18">
        <v>0</v>
      </c>
      <c r="I8" s="507" t="s">
        <v>515</v>
      </c>
      <c r="J8" s="490" t="s">
        <v>10</v>
      </c>
      <c r="K8" s="542">
        <v>20</v>
      </c>
      <c r="L8" s="501">
        <v>1.1200000000000001</v>
      </c>
      <c r="M8" s="501">
        <v>0.16</v>
      </c>
      <c r="N8" s="501">
        <v>7.84</v>
      </c>
      <c r="O8" s="528">
        <v>47</v>
      </c>
      <c r="P8" s="528">
        <v>0</v>
      </c>
    </row>
    <row r="9" spans="1:16" ht="24" customHeight="1" x14ac:dyDescent="0.25">
      <c r="A9" s="54" t="s">
        <v>25</v>
      </c>
      <c r="B9" s="14" t="s">
        <v>4</v>
      </c>
      <c r="C9" s="10">
        <v>20</v>
      </c>
      <c r="D9" s="55">
        <v>0.92</v>
      </c>
      <c r="E9" s="55">
        <v>0.24</v>
      </c>
      <c r="F9" s="55">
        <v>6.68</v>
      </c>
      <c r="G9" s="18">
        <v>34.799999999999997</v>
      </c>
      <c r="H9" s="18">
        <v>0</v>
      </c>
      <c r="I9" s="507" t="s">
        <v>516</v>
      </c>
      <c r="J9" s="490" t="s">
        <v>4</v>
      </c>
      <c r="K9" s="500">
        <v>20</v>
      </c>
      <c r="L9" s="501">
        <v>0.92</v>
      </c>
      <c r="M9" s="501">
        <v>0.24</v>
      </c>
      <c r="N9" s="501">
        <v>6.68</v>
      </c>
      <c r="O9" s="528">
        <v>34.799999999999997</v>
      </c>
      <c r="P9" s="528">
        <v>0</v>
      </c>
    </row>
    <row r="10" spans="1:16" ht="15" customHeight="1" x14ac:dyDescent="0.25">
      <c r="A10" s="75"/>
      <c r="B10" s="76" t="s">
        <v>26</v>
      </c>
      <c r="C10" s="70"/>
      <c r="D10" s="97">
        <f>SUM(D5:D9)</f>
        <v>27.600000000000005</v>
      </c>
      <c r="E10" s="97">
        <f>SUM(E5:E9)</f>
        <v>32.46</v>
      </c>
      <c r="F10" s="97">
        <f>SUM(F5:F9)</f>
        <v>27.619999999999997</v>
      </c>
      <c r="G10" s="104">
        <f>SUM(G5:G9)</f>
        <v>522.9</v>
      </c>
      <c r="H10" s="97">
        <f>SUM(H5:H9)</f>
        <v>0.8</v>
      </c>
      <c r="I10" s="97"/>
      <c r="J10" s="355" t="s">
        <v>26</v>
      </c>
      <c r="K10" s="97"/>
      <c r="L10" s="345">
        <f>SUM(L5:L9)</f>
        <v>20.740000000000006</v>
      </c>
      <c r="M10" s="345">
        <f>SUM(M5:M9)</f>
        <v>20.98</v>
      </c>
      <c r="N10" s="345">
        <f>SUM(N5:N9)</f>
        <v>73.52000000000001</v>
      </c>
      <c r="O10" s="346">
        <v>629</v>
      </c>
      <c r="P10" s="345">
        <f>SUM(P5:P9)</f>
        <v>2.16</v>
      </c>
    </row>
    <row r="11" spans="1:16" ht="15" customHeight="1" x14ac:dyDescent="0.25">
      <c r="A11" s="324"/>
      <c r="B11" s="325"/>
      <c r="C11" s="326"/>
      <c r="D11" s="327"/>
      <c r="E11" s="327"/>
      <c r="F11" s="327"/>
      <c r="G11" s="328"/>
      <c r="H11" s="327"/>
      <c r="I11" s="651" t="s">
        <v>406</v>
      </c>
      <c r="J11" s="652"/>
      <c r="K11" s="317"/>
      <c r="L11" s="56"/>
      <c r="M11" s="56"/>
      <c r="N11" s="56"/>
      <c r="O11" s="62"/>
      <c r="P11" s="56"/>
    </row>
    <row r="12" spans="1:16" ht="21.95" customHeight="1" x14ac:dyDescent="0.25">
      <c r="A12" s="324"/>
      <c r="B12" s="325"/>
      <c r="C12" s="326"/>
      <c r="D12" s="327"/>
      <c r="E12" s="327"/>
      <c r="F12" s="327"/>
      <c r="G12" s="328"/>
      <c r="H12" s="327"/>
      <c r="I12" s="495" t="s">
        <v>404</v>
      </c>
      <c r="J12" s="490" t="s">
        <v>492</v>
      </c>
      <c r="K12" s="492">
        <v>200</v>
      </c>
      <c r="L12" s="501">
        <v>1</v>
      </c>
      <c r="M12" s="501">
        <v>0.2</v>
      </c>
      <c r="N12" s="501">
        <v>20.2</v>
      </c>
      <c r="O12" s="501">
        <v>92</v>
      </c>
      <c r="P12" s="501">
        <v>4</v>
      </c>
    </row>
    <row r="13" spans="1:16" ht="21.95" customHeight="1" x14ac:dyDescent="0.25">
      <c r="A13" s="324"/>
      <c r="B13" s="325"/>
      <c r="C13" s="326"/>
      <c r="D13" s="327"/>
      <c r="E13" s="327"/>
      <c r="F13" s="327"/>
      <c r="G13" s="328"/>
      <c r="H13" s="327"/>
      <c r="I13" s="495" t="s">
        <v>493</v>
      </c>
      <c r="J13" s="490" t="s">
        <v>494</v>
      </c>
      <c r="K13" s="547">
        <v>180</v>
      </c>
      <c r="L13" s="491">
        <v>0.56000000000000005</v>
      </c>
      <c r="M13" s="491">
        <v>0.56000000000000005</v>
      </c>
      <c r="N13" s="491">
        <v>13.72</v>
      </c>
      <c r="O13" s="492">
        <v>65.8</v>
      </c>
      <c r="P13" s="491">
        <v>14</v>
      </c>
    </row>
    <row r="14" spans="1:16" ht="15" customHeight="1" x14ac:dyDescent="0.25">
      <c r="A14" s="352"/>
      <c r="B14" s="353"/>
      <c r="C14" s="192"/>
      <c r="D14" s="193"/>
      <c r="E14" s="193"/>
      <c r="F14" s="193"/>
      <c r="G14" s="194"/>
      <c r="H14" s="193"/>
      <c r="I14" s="97"/>
      <c r="J14" s="355" t="s">
        <v>26</v>
      </c>
      <c r="K14" s="97"/>
      <c r="L14" s="345">
        <f>SUM(L12:L13)</f>
        <v>1.56</v>
      </c>
      <c r="M14" s="345">
        <f>SUM(M12:M13)</f>
        <v>0.76</v>
      </c>
      <c r="N14" s="345">
        <f>SUM(N12:N13)</f>
        <v>33.92</v>
      </c>
      <c r="O14" s="346">
        <f>SUM(O12:O13)</f>
        <v>157.80000000000001</v>
      </c>
      <c r="P14" s="345">
        <f>SUM(P12:P13)</f>
        <v>18</v>
      </c>
    </row>
    <row r="15" spans="1:16" ht="15" customHeight="1" x14ac:dyDescent="0.25">
      <c r="A15" s="352"/>
      <c r="B15" s="353"/>
      <c r="C15" s="192"/>
      <c r="D15" s="193"/>
      <c r="E15" s="193"/>
      <c r="F15" s="193"/>
      <c r="G15" s="194"/>
      <c r="H15" s="193"/>
      <c r="I15" s="651" t="s">
        <v>20</v>
      </c>
      <c r="J15" s="700"/>
      <c r="K15" s="354"/>
      <c r="L15" s="272"/>
      <c r="M15" s="272"/>
      <c r="N15" s="272"/>
      <c r="O15" s="247"/>
      <c r="P15" s="272"/>
    </row>
    <row r="16" spans="1:16" ht="24" customHeight="1" x14ac:dyDescent="0.25">
      <c r="A16" s="470" t="s">
        <v>225</v>
      </c>
      <c r="B16" s="50" t="s">
        <v>226</v>
      </c>
      <c r="C16" s="115">
        <v>60</v>
      </c>
      <c r="D16" s="131">
        <v>0.5</v>
      </c>
      <c r="E16" s="284">
        <v>0</v>
      </c>
      <c r="F16" s="131">
        <v>1.8</v>
      </c>
      <c r="G16" s="131">
        <v>9.1</v>
      </c>
      <c r="H16" s="131">
        <v>6</v>
      </c>
      <c r="I16" s="505" t="s">
        <v>372</v>
      </c>
      <c r="J16" s="575" t="s">
        <v>87</v>
      </c>
      <c r="K16" s="542">
        <v>100</v>
      </c>
      <c r="L16" s="528">
        <v>0.7</v>
      </c>
      <c r="M16" s="528">
        <v>10.1</v>
      </c>
      <c r="N16" s="528">
        <v>2</v>
      </c>
      <c r="O16" s="528">
        <v>92</v>
      </c>
      <c r="P16" s="528">
        <v>5</v>
      </c>
    </row>
    <row r="17" spans="1:16" ht="35.1" customHeight="1" x14ac:dyDescent="0.25">
      <c r="A17" s="470" t="s">
        <v>227</v>
      </c>
      <c r="B17" s="2" t="s">
        <v>228</v>
      </c>
      <c r="C17" s="4">
        <v>200</v>
      </c>
      <c r="D17" s="82">
        <v>8.74</v>
      </c>
      <c r="E17" s="82">
        <v>3.36</v>
      </c>
      <c r="F17" s="82">
        <v>16.5</v>
      </c>
      <c r="G17" s="82">
        <v>131.13999999999999</v>
      </c>
      <c r="H17" s="82">
        <v>4.5999999999999996</v>
      </c>
      <c r="I17" s="521" t="s">
        <v>479</v>
      </c>
      <c r="J17" s="490" t="s">
        <v>467</v>
      </c>
      <c r="K17" s="500" t="s">
        <v>315</v>
      </c>
      <c r="L17" s="501">
        <v>2.7</v>
      </c>
      <c r="M17" s="501">
        <v>2.85</v>
      </c>
      <c r="N17" s="501">
        <v>18.82</v>
      </c>
      <c r="O17" s="501">
        <v>111.25</v>
      </c>
      <c r="P17" s="501">
        <v>8.25</v>
      </c>
    </row>
    <row r="18" spans="1:16" ht="24" customHeight="1" x14ac:dyDescent="0.25">
      <c r="A18" s="470" t="s">
        <v>230</v>
      </c>
      <c r="B18" s="2" t="s">
        <v>229</v>
      </c>
      <c r="C18" s="4">
        <v>80</v>
      </c>
      <c r="D18" s="134">
        <v>14.24</v>
      </c>
      <c r="E18" s="134">
        <v>14</v>
      </c>
      <c r="F18" s="134">
        <v>11.44</v>
      </c>
      <c r="G18" s="134">
        <v>228</v>
      </c>
      <c r="H18" s="134">
        <v>0</v>
      </c>
      <c r="I18" s="521" t="s">
        <v>480</v>
      </c>
      <c r="J18" s="571" t="s">
        <v>207</v>
      </c>
      <c r="K18" s="590">
        <v>200</v>
      </c>
      <c r="L18" s="591">
        <v>19.399999999999999</v>
      </c>
      <c r="M18" s="591">
        <v>10.4</v>
      </c>
      <c r="N18" s="591">
        <v>5.8</v>
      </c>
      <c r="O18" s="591">
        <v>194</v>
      </c>
      <c r="P18" s="591">
        <v>3.2</v>
      </c>
    </row>
    <row r="19" spans="1:16" ht="21.95" customHeight="1" x14ac:dyDescent="0.25">
      <c r="A19" s="683" t="s">
        <v>231</v>
      </c>
      <c r="B19" s="61" t="s">
        <v>141</v>
      </c>
      <c r="C19" s="9">
        <v>30</v>
      </c>
      <c r="D19" s="55">
        <v>0.43</v>
      </c>
      <c r="E19" s="55">
        <v>0.72</v>
      </c>
      <c r="F19" s="55">
        <v>2.78</v>
      </c>
      <c r="G19" s="55">
        <v>19.420000000000002</v>
      </c>
      <c r="H19" s="55">
        <v>0.8</v>
      </c>
      <c r="I19" s="521" t="s">
        <v>419</v>
      </c>
      <c r="J19" s="490" t="s">
        <v>18</v>
      </c>
      <c r="K19" s="542">
        <v>200</v>
      </c>
      <c r="L19" s="501">
        <v>4.72</v>
      </c>
      <c r="M19" s="501">
        <v>8.06</v>
      </c>
      <c r="N19" s="501">
        <v>43.2</v>
      </c>
      <c r="O19" s="501">
        <v>264.39999999999998</v>
      </c>
      <c r="P19" s="501">
        <v>0</v>
      </c>
    </row>
    <row r="20" spans="1:16" ht="21.95" customHeight="1" x14ac:dyDescent="0.25">
      <c r="A20" s="699"/>
      <c r="B20" s="102" t="s">
        <v>108</v>
      </c>
      <c r="C20" s="101">
        <v>1.5</v>
      </c>
      <c r="D20" s="55"/>
      <c r="E20" s="55"/>
      <c r="F20" s="55"/>
      <c r="G20" s="55"/>
      <c r="H20" s="55"/>
      <c r="I20" s="521" t="s">
        <v>234</v>
      </c>
      <c r="J20" s="490" t="s">
        <v>233</v>
      </c>
      <c r="K20" s="542">
        <v>200</v>
      </c>
      <c r="L20" s="501">
        <v>0.3</v>
      </c>
      <c r="M20" s="501">
        <v>0</v>
      </c>
      <c r="N20" s="501">
        <v>10.5</v>
      </c>
      <c r="O20" s="501">
        <v>43.1</v>
      </c>
      <c r="P20" s="501">
        <v>0.8</v>
      </c>
    </row>
    <row r="21" spans="1:16" ht="24" customHeight="1" x14ac:dyDescent="0.25">
      <c r="A21" s="683" t="s">
        <v>232</v>
      </c>
      <c r="B21" s="61" t="s">
        <v>15</v>
      </c>
      <c r="C21" s="101">
        <v>150</v>
      </c>
      <c r="D21" s="55">
        <v>5.66</v>
      </c>
      <c r="E21" s="55">
        <v>0.67</v>
      </c>
      <c r="F21" s="55">
        <v>29.06</v>
      </c>
      <c r="G21" s="55">
        <v>145.04</v>
      </c>
      <c r="H21" s="55">
        <v>0.01</v>
      </c>
      <c r="I21" s="507" t="s">
        <v>515</v>
      </c>
      <c r="J21" s="490" t="s">
        <v>10</v>
      </c>
      <c r="K21" s="508">
        <v>80</v>
      </c>
      <c r="L21" s="501">
        <v>3.36</v>
      </c>
      <c r="M21" s="501">
        <v>0.48</v>
      </c>
      <c r="N21" s="501">
        <v>23.52</v>
      </c>
      <c r="O21" s="501">
        <v>141</v>
      </c>
      <c r="P21" s="501">
        <v>0</v>
      </c>
    </row>
    <row r="22" spans="1:16" ht="24" customHeight="1" x14ac:dyDescent="0.25">
      <c r="A22" s="699"/>
      <c r="B22" s="102" t="s">
        <v>110</v>
      </c>
      <c r="C22" s="101">
        <v>51</v>
      </c>
      <c r="D22" s="55"/>
      <c r="E22" s="55"/>
      <c r="F22" s="55"/>
      <c r="G22" s="55"/>
      <c r="H22" s="55"/>
      <c r="I22" s="507" t="s">
        <v>516</v>
      </c>
      <c r="J22" s="490" t="s">
        <v>4</v>
      </c>
      <c r="K22" s="500">
        <v>60</v>
      </c>
      <c r="L22" s="501">
        <v>1.84</v>
      </c>
      <c r="M22" s="501">
        <v>0.48</v>
      </c>
      <c r="N22" s="501">
        <v>13.36</v>
      </c>
      <c r="O22" s="501">
        <v>69.599999999999994</v>
      </c>
      <c r="P22" s="501">
        <v>0</v>
      </c>
    </row>
    <row r="23" spans="1:16" ht="15" customHeight="1" x14ac:dyDescent="0.25">
      <c r="A23" s="684"/>
      <c r="B23" s="102" t="s">
        <v>212</v>
      </c>
      <c r="C23" s="101">
        <v>6.75</v>
      </c>
      <c r="D23" s="55"/>
      <c r="E23" s="55"/>
      <c r="F23" s="55"/>
      <c r="G23" s="55"/>
      <c r="H23" s="55"/>
      <c r="I23" s="97"/>
      <c r="J23" s="355" t="s">
        <v>26</v>
      </c>
      <c r="K23" s="97"/>
      <c r="L23" s="345">
        <f>SUM(L16:L22)</f>
        <v>33.019999999999996</v>
      </c>
      <c r="M23" s="345">
        <f>SUM(M16:M22)</f>
        <v>32.370000000000005</v>
      </c>
      <c r="N23" s="345">
        <f>SUM(N16:N22)</f>
        <v>117.2</v>
      </c>
      <c r="O23" s="346">
        <f>SUM(O16:O22)</f>
        <v>915.35</v>
      </c>
      <c r="P23" s="345">
        <f>SUM(P16:P22)</f>
        <v>17.25</v>
      </c>
    </row>
    <row r="24" spans="1:16" ht="15" customHeight="1" x14ac:dyDescent="0.25">
      <c r="A24" s="683" t="s">
        <v>234</v>
      </c>
      <c r="B24" s="14" t="s">
        <v>233</v>
      </c>
      <c r="C24" s="15">
        <v>200</v>
      </c>
      <c r="D24" s="55">
        <v>0.3</v>
      </c>
      <c r="E24" s="55">
        <v>0</v>
      </c>
      <c r="F24" s="55">
        <v>10.5</v>
      </c>
      <c r="G24" s="55">
        <v>43.1</v>
      </c>
      <c r="H24" s="55">
        <v>0.8</v>
      </c>
      <c r="I24" s="703" t="s">
        <v>6</v>
      </c>
      <c r="J24" s="652"/>
      <c r="K24" s="56"/>
      <c r="L24" s="56"/>
      <c r="M24" s="56"/>
      <c r="N24" s="56"/>
      <c r="O24" s="184"/>
      <c r="P24" s="56"/>
    </row>
    <row r="25" spans="1:16" ht="21.95" customHeight="1" x14ac:dyDescent="0.25">
      <c r="A25" s="699"/>
      <c r="B25" s="17" t="s">
        <v>235</v>
      </c>
      <c r="C25" s="18">
        <v>42</v>
      </c>
      <c r="D25" s="55"/>
      <c r="E25" s="55"/>
      <c r="F25" s="55"/>
      <c r="G25" s="55"/>
      <c r="H25" s="55"/>
      <c r="I25" s="469" t="s">
        <v>555</v>
      </c>
      <c r="J25" s="2" t="s">
        <v>88</v>
      </c>
      <c r="K25" s="5">
        <v>200</v>
      </c>
      <c r="L25" s="108">
        <v>0.7</v>
      </c>
      <c r="M25" s="108">
        <v>0.3</v>
      </c>
      <c r="N25" s="108">
        <v>22.8</v>
      </c>
      <c r="O25" s="108">
        <v>97</v>
      </c>
      <c r="P25" s="108">
        <v>70</v>
      </c>
    </row>
    <row r="26" spans="1:16" ht="21.95" customHeight="1" x14ac:dyDescent="0.25">
      <c r="A26" s="684"/>
      <c r="B26" s="17" t="s">
        <v>135</v>
      </c>
      <c r="C26" s="18">
        <v>1</v>
      </c>
      <c r="D26" s="55"/>
      <c r="E26" s="55"/>
      <c r="F26" s="55"/>
      <c r="G26" s="55"/>
      <c r="H26" s="55"/>
      <c r="I26" s="470" t="s">
        <v>421</v>
      </c>
      <c r="J26" s="86" t="s">
        <v>420</v>
      </c>
      <c r="K26" s="24">
        <v>165</v>
      </c>
      <c r="L26" s="108">
        <v>11.9</v>
      </c>
      <c r="M26" s="108">
        <v>12.2</v>
      </c>
      <c r="N26" s="108">
        <v>71.8</v>
      </c>
      <c r="O26" s="108">
        <v>345</v>
      </c>
      <c r="P26" s="108">
        <v>1.5</v>
      </c>
    </row>
    <row r="27" spans="1:16" ht="15" customHeight="1" x14ac:dyDescent="0.25">
      <c r="A27" s="471"/>
      <c r="B27" s="112" t="s">
        <v>236</v>
      </c>
      <c r="C27" s="195">
        <v>1</v>
      </c>
      <c r="D27" s="56"/>
      <c r="E27" s="56"/>
      <c r="F27" s="56"/>
      <c r="G27" s="184"/>
      <c r="H27" s="56"/>
      <c r="I27" s="185"/>
      <c r="J27" s="355" t="s">
        <v>26</v>
      </c>
      <c r="K27" s="185"/>
      <c r="L27" s="178">
        <v>17.7</v>
      </c>
      <c r="M27" s="178">
        <v>17.2</v>
      </c>
      <c r="N27" s="178">
        <f>SUM(N25:N26)</f>
        <v>94.6</v>
      </c>
      <c r="O27" s="178">
        <f>SUM(O25:O26)</f>
        <v>442</v>
      </c>
      <c r="P27" s="178">
        <f>SUM(P25:P26)</f>
        <v>71.5</v>
      </c>
    </row>
    <row r="28" spans="1:16" ht="15" customHeight="1" x14ac:dyDescent="0.25">
      <c r="A28" s="128"/>
      <c r="B28" s="112"/>
      <c r="C28" s="196"/>
      <c r="D28" s="56"/>
      <c r="E28" s="56"/>
      <c r="F28" s="56"/>
      <c r="G28" s="184"/>
      <c r="H28" s="56"/>
      <c r="I28" s="651" t="s">
        <v>7</v>
      </c>
      <c r="J28" s="652"/>
      <c r="K28" s="55"/>
      <c r="L28" s="55"/>
      <c r="M28" s="55"/>
      <c r="N28" s="55"/>
      <c r="O28" s="55"/>
      <c r="P28" s="55"/>
    </row>
    <row r="29" spans="1:16" ht="24" customHeight="1" x14ac:dyDescent="0.25">
      <c r="A29" s="128"/>
      <c r="B29" s="112"/>
      <c r="C29" s="196"/>
      <c r="D29" s="56"/>
      <c r="E29" s="56"/>
      <c r="F29" s="56"/>
      <c r="G29" s="184"/>
      <c r="H29" s="56"/>
      <c r="I29" s="505" t="s">
        <v>341</v>
      </c>
      <c r="J29" s="490" t="s">
        <v>201</v>
      </c>
      <c r="K29" s="542">
        <v>100</v>
      </c>
      <c r="L29" s="528">
        <v>1.1000000000000001</v>
      </c>
      <c r="M29" s="528">
        <v>0.2</v>
      </c>
      <c r="N29" s="528">
        <v>3.8</v>
      </c>
      <c r="O29" s="528">
        <v>24</v>
      </c>
      <c r="P29" s="528">
        <v>25</v>
      </c>
    </row>
    <row r="30" spans="1:16" ht="21.95" customHeight="1" x14ac:dyDescent="0.25">
      <c r="A30" s="279" t="s">
        <v>237</v>
      </c>
      <c r="B30" s="86" t="s">
        <v>238</v>
      </c>
      <c r="C30" s="24">
        <v>100</v>
      </c>
      <c r="D30" s="55">
        <v>8.5</v>
      </c>
      <c r="E30" s="55">
        <v>14</v>
      </c>
      <c r="F30" s="55">
        <v>41</v>
      </c>
      <c r="G30" s="55">
        <v>320</v>
      </c>
      <c r="H30" s="55">
        <v>0</v>
      </c>
      <c r="I30" s="505" t="s">
        <v>481</v>
      </c>
      <c r="J30" s="581" t="s">
        <v>348</v>
      </c>
      <c r="K30" s="542">
        <v>100</v>
      </c>
      <c r="L30" s="501">
        <v>17.100000000000001</v>
      </c>
      <c r="M30" s="501">
        <v>18.3</v>
      </c>
      <c r="N30" s="501">
        <v>3.5</v>
      </c>
      <c r="O30" s="501">
        <v>247.5</v>
      </c>
      <c r="P30" s="501">
        <v>1.08</v>
      </c>
    </row>
    <row r="31" spans="1:16" ht="24" customHeight="1" x14ac:dyDescent="0.25">
      <c r="A31" s="683"/>
      <c r="B31" s="14"/>
      <c r="C31" s="10"/>
      <c r="D31" s="55"/>
      <c r="E31" s="55"/>
      <c r="F31" s="55"/>
      <c r="G31" s="55"/>
      <c r="H31" s="55"/>
      <c r="I31" s="505" t="s">
        <v>342</v>
      </c>
      <c r="J31" s="575" t="s">
        <v>343</v>
      </c>
      <c r="K31" s="542">
        <v>200</v>
      </c>
      <c r="L31" s="528">
        <v>6.2</v>
      </c>
      <c r="M31" s="528">
        <v>8.4</v>
      </c>
      <c r="N31" s="528">
        <v>25</v>
      </c>
      <c r="O31" s="528">
        <v>200</v>
      </c>
      <c r="P31" s="528">
        <v>25.4</v>
      </c>
    </row>
    <row r="32" spans="1:16" ht="24" customHeight="1" x14ac:dyDescent="0.25">
      <c r="A32" s="699"/>
      <c r="B32" s="21"/>
      <c r="C32" s="55"/>
      <c r="D32" s="55"/>
      <c r="E32" s="55"/>
      <c r="F32" s="55"/>
      <c r="G32" s="55"/>
      <c r="H32" s="55"/>
      <c r="I32" s="521" t="s">
        <v>511</v>
      </c>
      <c r="J32" s="575" t="s">
        <v>482</v>
      </c>
      <c r="K32" s="542">
        <v>200</v>
      </c>
      <c r="L32" s="528">
        <v>0.3</v>
      </c>
      <c r="M32" s="528">
        <v>0</v>
      </c>
      <c r="N32" s="528">
        <v>6.7</v>
      </c>
      <c r="O32" s="528">
        <v>27.6</v>
      </c>
      <c r="P32" s="528">
        <v>0.7</v>
      </c>
    </row>
    <row r="33" spans="1:17" ht="24" customHeight="1" x14ac:dyDescent="0.25">
      <c r="A33" s="699"/>
      <c r="B33" s="17"/>
      <c r="C33" s="55"/>
      <c r="D33" s="55"/>
      <c r="E33" s="55"/>
      <c r="F33" s="55"/>
      <c r="G33" s="55"/>
      <c r="H33" s="55"/>
      <c r="I33" s="507" t="s">
        <v>515</v>
      </c>
      <c r="J33" s="490" t="s">
        <v>10</v>
      </c>
      <c r="K33" s="508">
        <v>80</v>
      </c>
      <c r="L33" s="501">
        <v>3.36</v>
      </c>
      <c r="M33" s="501">
        <v>0.48</v>
      </c>
      <c r="N33" s="501">
        <v>23.52</v>
      </c>
      <c r="O33" s="501">
        <v>141</v>
      </c>
      <c r="P33" s="501">
        <v>0</v>
      </c>
    </row>
    <row r="34" spans="1:17" ht="24" customHeight="1" x14ac:dyDescent="0.25">
      <c r="A34" s="699"/>
      <c r="B34" s="21"/>
      <c r="C34" s="55"/>
      <c r="D34" s="55"/>
      <c r="E34" s="55"/>
      <c r="F34" s="55"/>
      <c r="G34" s="55"/>
      <c r="H34" s="55"/>
      <c r="I34" s="507" t="s">
        <v>516</v>
      </c>
      <c r="J34" s="490" t="s">
        <v>4</v>
      </c>
      <c r="K34" s="500">
        <v>40</v>
      </c>
      <c r="L34" s="501">
        <v>1.84</v>
      </c>
      <c r="M34" s="501">
        <v>0.48</v>
      </c>
      <c r="N34" s="501">
        <v>13.36</v>
      </c>
      <c r="O34" s="501">
        <v>46.5</v>
      </c>
      <c r="P34" s="501">
        <v>0</v>
      </c>
    </row>
    <row r="35" spans="1:17" ht="13.5" customHeight="1" x14ac:dyDescent="0.25">
      <c r="A35" s="699"/>
      <c r="B35" s="21"/>
      <c r="C35" s="55"/>
      <c r="D35" s="55"/>
      <c r="E35" s="55"/>
      <c r="F35" s="55"/>
      <c r="G35" s="55"/>
      <c r="H35" s="55"/>
      <c r="I35" s="97"/>
      <c r="J35" s="355" t="s">
        <v>26</v>
      </c>
      <c r="K35" s="97"/>
      <c r="L35" s="345">
        <f>SUM(L29:L34)</f>
        <v>29.900000000000002</v>
      </c>
      <c r="M35" s="345">
        <f>SUM(M29:M34)</f>
        <v>27.86</v>
      </c>
      <c r="N35" s="345">
        <f>SUM(N29:N34)</f>
        <v>75.88</v>
      </c>
      <c r="O35" s="346">
        <f>SUM(O29:O34)</f>
        <v>686.6</v>
      </c>
      <c r="P35" s="345">
        <f>SUM(P29:P34)</f>
        <v>52.18</v>
      </c>
    </row>
    <row r="36" spans="1:17" ht="13.5" customHeight="1" x14ac:dyDescent="0.25">
      <c r="A36" s="335"/>
      <c r="B36" s="84"/>
      <c r="C36" s="55"/>
      <c r="D36" s="55"/>
      <c r="E36" s="55"/>
      <c r="F36" s="55"/>
      <c r="G36" s="55"/>
      <c r="H36" s="55"/>
      <c r="I36" s="651" t="s">
        <v>328</v>
      </c>
      <c r="J36" s="652"/>
      <c r="K36" s="56"/>
      <c r="L36" s="56"/>
      <c r="M36" s="56"/>
      <c r="N36" s="56"/>
      <c r="O36" s="62"/>
      <c r="P36" s="56"/>
    </row>
    <row r="37" spans="1:17" ht="21.95" customHeight="1" x14ac:dyDescent="0.25">
      <c r="A37" s="683"/>
      <c r="B37" s="86"/>
      <c r="C37" s="15"/>
      <c r="D37" s="55"/>
      <c r="E37" s="55"/>
      <c r="F37" s="55"/>
      <c r="G37" s="55"/>
      <c r="H37" s="55"/>
      <c r="I37" s="521" t="s">
        <v>325</v>
      </c>
      <c r="J37" s="490" t="s">
        <v>326</v>
      </c>
      <c r="K37" s="500">
        <v>200</v>
      </c>
      <c r="L37" s="528">
        <v>5.8</v>
      </c>
      <c r="M37" s="528">
        <v>5</v>
      </c>
      <c r="N37" s="528">
        <v>8</v>
      </c>
      <c r="O37" s="528">
        <v>100</v>
      </c>
      <c r="P37" s="528">
        <v>1.4</v>
      </c>
    </row>
    <row r="38" spans="1:17" ht="21.95" customHeight="1" x14ac:dyDescent="0.25">
      <c r="A38" s="684"/>
      <c r="B38" s="85"/>
      <c r="C38" s="18"/>
      <c r="D38" s="55"/>
      <c r="E38" s="55"/>
      <c r="F38" s="55"/>
      <c r="G38" s="55"/>
      <c r="H38" s="55"/>
      <c r="I38" s="495" t="s">
        <v>528</v>
      </c>
      <c r="J38" s="529" t="s">
        <v>327</v>
      </c>
      <c r="K38" s="526">
        <v>10</v>
      </c>
      <c r="L38" s="530">
        <v>0.75</v>
      </c>
      <c r="M38" s="530">
        <v>0.98</v>
      </c>
      <c r="N38" s="530">
        <v>7.44</v>
      </c>
      <c r="O38" s="531">
        <v>41.7</v>
      </c>
      <c r="P38" s="530">
        <v>0</v>
      </c>
    </row>
    <row r="39" spans="1:17" ht="15" customHeight="1" x14ac:dyDescent="0.25">
      <c r="A39" s="52"/>
      <c r="B39" s="14"/>
      <c r="C39" s="15"/>
      <c r="D39" s="55"/>
      <c r="E39" s="55"/>
      <c r="F39" s="55"/>
      <c r="G39" s="55"/>
      <c r="H39" s="55"/>
      <c r="I39" s="97"/>
      <c r="J39" s="355" t="s">
        <v>26</v>
      </c>
      <c r="K39" s="97"/>
      <c r="L39" s="345">
        <f>SUM(L37:L38)</f>
        <v>6.55</v>
      </c>
      <c r="M39" s="345">
        <f>SUM(M37:M38)</f>
        <v>5.98</v>
      </c>
      <c r="N39" s="345">
        <f>SUM(N37:N38)</f>
        <v>15.440000000000001</v>
      </c>
      <c r="O39" s="346">
        <f>SUM(O37:O38)</f>
        <v>141.69999999999999</v>
      </c>
      <c r="P39" s="345">
        <f>SUM(P37:P38)</f>
        <v>1.4</v>
      </c>
    </row>
    <row r="40" spans="1:17" ht="15" customHeight="1" x14ac:dyDescent="0.25">
      <c r="A40" s="52"/>
      <c r="B40" s="14"/>
      <c r="C40" s="10"/>
      <c r="D40" s="55"/>
      <c r="E40" s="55"/>
      <c r="F40" s="55"/>
      <c r="G40" s="55"/>
      <c r="H40" s="55"/>
      <c r="I40" s="56"/>
      <c r="J40" s="56"/>
      <c r="K40" s="56"/>
      <c r="L40" s="56"/>
      <c r="M40" s="56"/>
      <c r="N40" s="56"/>
      <c r="O40" s="56"/>
      <c r="P40" s="56"/>
    </row>
    <row r="41" spans="1:17" ht="15" customHeight="1" x14ac:dyDescent="0.25">
      <c r="A41" s="71"/>
      <c r="B41" s="69"/>
      <c r="C41" s="129"/>
      <c r="D41" s="97"/>
      <c r="E41" s="97"/>
      <c r="F41" s="97"/>
      <c r="G41" s="104"/>
      <c r="H41" s="97"/>
      <c r="I41" s="342"/>
      <c r="J41" s="375" t="s">
        <v>532</v>
      </c>
      <c r="K41" s="347"/>
      <c r="L41" s="345">
        <f>SUM(L39,L35,L23,L10)</f>
        <v>90.210000000000008</v>
      </c>
      <c r="M41" s="345">
        <f>SUM(M39,M35,M23,M10)</f>
        <v>87.190000000000012</v>
      </c>
      <c r="N41" s="345">
        <f>SUM(N39,N35,N23,N10)</f>
        <v>282.03999999999996</v>
      </c>
      <c r="O41" s="345">
        <f>SUM(O39,O35,O23,O10)</f>
        <v>2372.65</v>
      </c>
      <c r="P41" s="345">
        <f>SUM(P39,P35,P23,P10)</f>
        <v>72.989999999999995</v>
      </c>
    </row>
    <row r="42" spans="1:17" ht="17.25" customHeight="1" x14ac:dyDescent="0.25">
      <c r="A42" s="697"/>
      <c r="B42" s="698"/>
      <c r="C42" s="22"/>
      <c r="D42" s="56"/>
      <c r="E42" s="56"/>
      <c r="F42" s="56"/>
      <c r="G42" s="184"/>
      <c r="H42" s="56"/>
      <c r="I42" s="25"/>
      <c r="J42" s="25"/>
      <c r="K42" s="25"/>
      <c r="L42" s="25"/>
      <c r="M42" s="25"/>
      <c r="N42" s="25"/>
      <c r="O42" s="25"/>
      <c r="P42" s="25"/>
    </row>
    <row r="43" spans="1:17" ht="22.5" customHeight="1" x14ac:dyDescent="0.25">
      <c r="A43" s="114"/>
      <c r="B43" s="87"/>
      <c r="C43" s="24"/>
      <c r="D43" s="55"/>
      <c r="E43" s="55"/>
      <c r="F43" s="55"/>
      <c r="G43" s="55"/>
      <c r="H43" s="55"/>
      <c r="Q43" s="25"/>
    </row>
    <row r="44" spans="1:17" ht="21" customHeight="1" x14ac:dyDescent="0.25">
      <c r="A44" s="115"/>
      <c r="B44" s="88"/>
      <c r="C44" s="62"/>
      <c r="D44" s="55"/>
      <c r="E44" s="55"/>
      <c r="F44" s="55"/>
      <c r="G44" s="55"/>
      <c r="H44" s="55"/>
      <c r="Q44" s="25"/>
    </row>
    <row r="45" spans="1:17" ht="22.5" customHeight="1" x14ac:dyDescent="0.25">
      <c r="A45" s="135"/>
      <c r="B45" s="40"/>
      <c r="C45" s="66"/>
      <c r="D45" s="82"/>
      <c r="E45" s="82"/>
      <c r="F45" s="82"/>
      <c r="G45" s="82"/>
      <c r="H45" s="105"/>
      <c r="Q45" s="25"/>
    </row>
    <row r="46" spans="1:17" ht="15" customHeight="1" x14ac:dyDescent="0.25">
      <c r="A46" s="19"/>
      <c r="B46" s="69" t="s">
        <v>26</v>
      </c>
      <c r="C46" s="70"/>
      <c r="D46" s="97"/>
      <c r="E46" s="97"/>
      <c r="F46" s="97"/>
      <c r="G46" s="104"/>
      <c r="H46" s="97"/>
      <c r="Q46" s="25"/>
    </row>
    <row r="47" spans="1:17" ht="0.75" customHeight="1" x14ac:dyDescent="0.25">
      <c r="A47" s="71"/>
      <c r="B47" s="20"/>
      <c r="C47" s="89"/>
      <c r="D47" s="56"/>
      <c r="E47" s="56"/>
      <c r="F47" s="56"/>
      <c r="G47" s="56"/>
      <c r="H47" s="56"/>
      <c r="Q47" s="25"/>
    </row>
    <row r="48" spans="1:17" ht="14.25" customHeight="1" x14ac:dyDescent="0.25">
      <c r="A48" s="189"/>
      <c r="B48" s="139" t="s">
        <v>42</v>
      </c>
      <c r="C48" s="70"/>
      <c r="D48" s="98">
        <v>85.04</v>
      </c>
      <c r="E48" s="98">
        <v>86.88</v>
      </c>
      <c r="F48" s="98">
        <v>165.13</v>
      </c>
      <c r="G48" s="99">
        <v>1645</v>
      </c>
      <c r="H48" s="107">
        <v>0</v>
      </c>
      <c r="Q48" s="25"/>
    </row>
    <row r="49" spans="2:8" x14ac:dyDescent="0.25">
      <c r="B49" s="25"/>
      <c r="C49" s="25"/>
      <c r="D49" s="25"/>
      <c r="E49" s="109"/>
      <c r="F49" s="25"/>
      <c r="G49" s="25"/>
      <c r="H49" s="25"/>
    </row>
    <row r="50" spans="2:8" hidden="1" x14ac:dyDescent="0.25"/>
  </sheetData>
  <mergeCells count="17">
    <mergeCell ref="L1:P1"/>
    <mergeCell ref="A4:B4"/>
    <mergeCell ref="I2:I3"/>
    <mergeCell ref="D1:H1"/>
    <mergeCell ref="A2:A3"/>
    <mergeCell ref="A42:B42"/>
    <mergeCell ref="A31:A35"/>
    <mergeCell ref="I15:J15"/>
    <mergeCell ref="I4:J4"/>
    <mergeCell ref="A37:A38"/>
    <mergeCell ref="I28:J28"/>
    <mergeCell ref="I36:J36"/>
    <mergeCell ref="A24:A26"/>
    <mergeCell ref="I24:J24"/>
    <mergeCell ref="A19:A20"/>
    <mergeCell ref="A21:A23"/>
    <mergeCell ref="I11:J11"/>
  </mergeCells>
  <pageMargins left="0.59055118110236227" right="0.39370078740157483" top="0.39370078740157483" bottom="0.39370078740157483" header="0" footer="0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topLeftCell="J1" zoomScale="90" zoomScaleNormal="90" workbookViewId="0">
      <selection activeCell="K54" sqref="K54"/>
    </sheetView>
  </sheetViews>
  <sheetFormatPr defaultRowHeight="15" x14ac:dyDescent="0.25"/>
  <cols>
    <col min="1" max="1" width="10.140625" hidden="1" customWidth="1"/>
    <col min="2" max="2" width="23.85546875" hidden="1" customWidth="1"/>
    <col min="3" max="3" width="8.140625" hidden="1" customWidth="1"/>
    <col min="4" max="4" width="13.28515625" hidden="1" customWidth="1"/>
    <col min="5" max="5" width="6.85546875" hidden="1" customWidth="1"/>
    <col min="6" max="6" width="6.7109375" hidden="1" customWidth="1"/>
    <col min="7" max="7" width="8.42578125" hidden="1" customWidth="1"/>
    <col min="8" max="8" width="9.140625" hidden="1" customWidth="1"/>
    <col min="9" max="9" width="6.7109375" hidden="1" customWidth="1"/>
    <col min="10" max="10" width="11.7109375" customWidth="1"/>
    <col min="11" max="11" width="30.7109375" customWidth="1"/>
    <col min="12" max="14" width="8.7109375" customWidth="1"/>
    <col min="15" max="15" width="10.28515625" customWidth="1"/>
    <col min="16" max="17" width="8.7109375" customWidth="1"/>
  </cols>
  <sheetData>
    <row r="1" spans="1:17" ht="37.5" customHeight="1" x14ac:dyDescent="0.25">
      <c r="A1" s="181" t="s">
        <v>0</v>
      </c>
      <c r="B1" s="27"/>
      <c r="C1" s="121" t="s">
        <v>114</v>
      </c>
      <c r="D1" s="122" t="s">
        <v>115</v>
      </c>
      <c r="E1" s="646" t="s">
        <v>114</v>
      </c>
      <c r="F1" s="646"/>
      <c r="G1" s="646"/>
      <c r="H1" s="646"/>
      <c r="I1" s="646"/>
      <c r="J1" s="181" t="s">
        <v>0</v>
      </c>
      <c r="K1" s="283"/>
      <c r="L1" s="286" t="s">
        <v>115</v>
      </c>
      <c r="M1" s="646" t="s">
        <v>239</v>
      </c>
      <c r="N1" s="646"/>
      <c r="O1" s="646"/>
      <c r="P1" s="646"/>
      <c r="Q1" s="646"/>
    </row>
    <row r="2" spans="1:17" ht="38.25" x14ac:dyDescent="0.25">
      <c r="A2" s="662" t="s">
        <v>23</v>
      </c>
      <c r="B2" s="123" t="s">
        <v>1</v>
      </c>
      <c r="C2" s="4" t="s">
        <v>27</v>
      </c>
      <c r="D2" s="4" t="s">
        <v>27</v>
      </c>
      <c r="E2" s="124" t="s">
        <v>35</v>
      </c>
      <c r="F2" s="124" t="s">
        <v>36</v>
      </c>
      <c r="G2" s="124" t="s">
        <v>30</v>
      </c>
      <c r="H2" s="124" t="s">
        <v>31</v>
      </c>
      <c r="I2" s="125" t="s">
        <v>40</v>
      </c>
      <c r="J2" s="662" t="s">
        <v>23</v>
      </c>
      <c r="K2" s="123" t="s">
        <v>1</v>
      </c>
      <c r="L2" s="4" t="s">
        <v>27</v>
      </c>
      <c r="M2" s="124" t="s">
        <v>35</v>
      </c>
      <c r="N2" s="124" t="s">
        <v>41</v>
      </c>
      <c r="O2" s="124" t="s">
        <v>30</v>
      </c>
      <c r="P2" s="124" t="s">
        <v>31</v>
      </c>
      <c r="Q2" s="125" t="s">
        <v>40</v>
      </c>
    </row>
    <row r="3" spans="1:17" ht="15" customHeight="1" x14ac:dyDescent="0.25">
      <c r="A3" s="662"/>
      <c r="B3" s="35" t="s">
        <v>60</v>
      </c>
      <c r="C3" s="127"/>
      <c r="D3" s="27"/>
      <c r="E3" s="1"/>
      <c r="F3" s="1"/>
      <c r="G3" s="1"/>
      <c r="H3" s="1"/>
      <c r="I3" s="36"/>
      <c r="J3" s="662"/>
      <c r="K3" s="8" t="s">
        <v>565</v>
      </c>
      <c r="L3" s="27"/>
      <c r="M3" s="1"/>
      <c r="N3" s="1"/>
      <c r="O3" s="1"/>
      <c r="P3" s="1"/>
      <c r="Q3" s="36"/>
    </row>
    <row r="4" spans="1:17" ht="15" customHeight="1" x14ac:dyDescent="0.25">
      <c r="A4" s="658" t="s">
        <v>3</v>
      </c>
      <c r="B4" s="659"/>
      <c r="C4" s="127"/>
      <c r="D4" s="198"/>
      <c r="E4" s="199"/>
      <c r="F4" s="199"/>
      <c r="G4" s="199"/>
      <c r="H4" s="200"/>
      <c r="I4" s="199"/>
      <c r="J4" s="718" t="s">
        <v>3</v>
      </c>
      <c r="K4" s="719"/>
      <c r="L4" s="199"/>
      <c r="M4" s="199"/>
      <c r="N4" s="199"/>
      <c r="O4" s="199"/>
      <c r="P4" s="200"/>
      <c r="Q4" s="199"/>
    </row>
    <row r="5" spans="1:17" ht="21.95" customHeight="1" x14ac:dyDescent="0.25">
      <c r="A5" s="201"/>
      <c r="B5" s="14"/>
      <c r="C5" s="15"/>
      <c r="D5" s="15"/>
      <c r="E5" s="55"/>
      <c r="F5" s="55"/>
      <c r="G5" s="55"/>
      <c r="H5" s="55"/>
      <c r="I5" s="55"/>
      <c r="J5" s="505" t="s">
        <v>485</v>
      </c>
      <c r="K5" s="581" t="s">
        <v>98</v>
      </c>
      <c r="L5" s="542">
        <v>40</v>
      </c>
      <c r="M5" s="528">
        <v>5.0999999999999996</v>
      </c>
      <c r="N5" s="528">
        <v>4.5999999999999996</v>
      </c>
      <c r="O5" s="528">
        <v>0.3</v>
      </c>
      <c r="P5" s="566">
        <v>63</v>
      </c>
      <c r="Q5" s="528">
        <v>0</v>
      </c>
    </row>
    <row r="6" spans="1:17" ht="21.95" customHeight="1" x14ac:dyDescent="0.25">
      <c r="A6" s="473" t="s">
        <v>241</v>
      </c>
      <c r="B6" s="14" t="s">
        <v>242</v>
      </c>
      <c r="C6" s="15">
        <v>80</v>
      </c>
      <c r="D6" s="65">
        <v>250</v>
      </c>
      <c r="E6" s="91">
        <v>15.3</v>
      </c>
      <c r="F6" s="91">
        <v>19.899999999999999</v>
      </c>
      <c r="G6" s="91">
        <v>4.4000000000000004</v>
      </c>
      <c r="H6" s="91">
        <v>257.8</v>
      </c>
      <c r="I6" s="53">
        <v>0.1</v>
      </c>
      <c r="J6" s="505" t="s">
        <v>345</v>
      </c>
      <c r="K6" s="592" t="s">
        <v>298</v>
      </c>
      <c r="L6" s="506">
        <v>200</v>
      </c>
      <c r="M6" s="504">
        <v>11.33</v>
      </c>
      <c r="N6" s="504">
        <v>11.25</v>
      </c>
      <c r="O6" s="504">
        <v>3.42</v>
      </c>
      <c r="P6" s="504">
        <v>207.83</v>
      </c>
      <c r="Q6" s="504">
        <v>1.92</v>
      </c>
    </row>
    <row r="7" spans="1:17" ht="21.95" customHeight="1" x14ac:dyDescent="0.25">
      <c r="A7" s="467" t="s">
        <v>243</v>
      </c>
      <c r="B7" s="156" t="s">
        <v>18</v>
      </c>
      <c r="C7" s="157">
        <v>150</v>
      </c>
      <c r="D7" s="280"/>
      <c r="E7" s="158">
        <v>3.54</v>
      </c>
      <c r="F7" s="158">
        <v>6.05</v>
      </c>
      <c r="G7" s="158">
        <v>32.4</v>
      </c>
      <c r="H7" s="158">
        <v>198.3</v>
      </c>
      <c r="I7" s="158">
        <v>0</v>
      </c>
      <c r="J7" s="495" t="s">
        <v>484</v>
      </c>
      <c r="K7" s="535" t="s">
        <v>483</v>
      </c>
      <c r="L7" s="492">
        <v>200</v>
      </c>
      <c r="M7" s="528">
        <v>0.2</v>
      </c>
      <c r="N7" s="528">
        <v>0</v>
      </c>
      <c r="O7" s="528">
        <v>6.4</v>
      </c>
      <c r="P7" s="528">
        <v>26.4</v>
      </c>
      <c r="Q7" s="528">
        <v>0</v>
      </c>
    </row>
    <row r="8" spans="1:17" ht="24" customHeight="1" x14ac:dyDescent="0.25">
      <c r="A8" s="406"/>
      <c r="B8" s="17" t="s">
        <v>10</v>
      </c>
      <c r="C8" s="46">
        <v>20</v>
      </c>
      <c r="D8" s="15">
        <v>30</v>
      </c>
      <c r="E8" s="55"/>
      <c r="F8" s="55"/>
      <c r="G8" s="55"/>
      <c r="H8" s="55"/>
      <c r="I8" s="55"/>
      <c r="J8" s="507" t="s">
        <v>516</v>
      </c>
      <c r="K8" s="490" t="s">
        <v>4</v>
      </c>
      <c r="L8" s="500">
        <v>20</v>
      </c>
      <c r="M8" s="501">
        <v>0.92</v>
      </c>
      <c r="N8" s="501">
        <v>0.24</v>
      </c>
      <c r="O8" s="501">
        <v>6.68</v>
      </c>
      <c r="P8" s="528">
        <v>34.799999999999997</v>
      </c>
      <c r="Q8" s="528">
        <v>0</v>
      </c>
    </row>
    <row r="9" spans="1:17" ht="24" customHeight="1" x14ac:dyDescent="0.25">
      <c r="A9" s="307"/>
      <c r="B9" s="17"/>
      <c r="C9" s="46"/>
      <c r="D9" s="15"/>
      <c r="E9" s="55"/>
      <c r="F9" s="55"/>
      <c r="G9" s="55"/>
      <c r="H9" s="55"/>
      <c r="I9" s="55"/>
      <c r="J9" s="507" t="s">
        <v>515</v>
      </c>
      <c r="K9" s="490" t="s">
        <v>10</v>
      </c>
      <c r="L9" s="500">
        <v>20</v>
      </c>
      <c r="M9" s="501">
        <f>5.6*L9/100</f>
        <v>1.1200000000000001</v>
      </c>
      <c r="N9" s="501">
        <f>0.8*L9/100</f>
        <v>0.16</v>
      </c>
      <c r="O9" s="501">
        <f>39.2*L9/100</f>
        <v>7.84</v>
      </c>
      <c r="P9" s="501">
        <f>235*L9/100</f>
        <v>47</v>
      </c>
      <c r="Q9" s="504">
        <v>0</v>
      </c>
    </row>
    <row r="10" spans="1:17" ht="15" customHeight="1" x14ac:dyDescent="0.25">
      <c r="A10" s="336"/>
      <c r="B10" s="17"/>
      <c r="C10" s="46"/>
      <c r="D10" s="15"/>
      <c r="E10" s="55"/>
      <c r="F10" s="55"/>
      <c r="G10" s="55"/>
      <c r="H10" s="55"/>
      <c r="I10" s="55"/>
      <c r="J10" s="97"/>
      <c r="K10" s="355" t="s">
        <v>26</v>
      </c>
      <c r="L10" s="97"/>
      <c r="M10" s="345">
        <f>SUM(M2:M9)</f>
        <v>18.670000000000002</v>
      </c>
      <c r="N10" s="345">
        <f>SUM(N2:N9)</f>
        <v>16.25</v>
      </c>
      <c r="O10" s="345">
        <f>SUM(O2:O9)</f>
        <v>24.64</v>
      </c>
      <c r="P10" s="346">
        <f>SUM(P6:P9)</f>
        <v>316.03000000000003</v>
      </c>
      <c r="Q10" s="345">
        <f>SUM(Q2:Q9)</f>
        <v>1.92</v>
      </c>
    </row>
    <row r="11" spans="1:17" ht="15" customHeight="1" x14ac:dyDescent="0.25">
      <c r="A11" s="336"/>
      <c r="B11" s="17"/>
      <c r="C11" s="46"/>
      <c r="D11" s="15"/>
      <c r="E11" s="55"/>
      <c r="F11" s="55"/>
      <c r="G11" s="55"/>
      <c r="H11" s="55"/>
      <c r="I11" s="55"/>
      <c r="J11" s="651" t="s">
        <v>406</v>
      </c>
      <c r="K11" s="652"/>
      <c r="L11" s="10"/>
      <c r="M11" s="108"/>
      <c r="N11" s="108"/>
      <c r="O11" s="108"/>
      <c r="P11" s="108"/>
      <c r="Q11" s="344"/>
    </row>
    <row r="12" spans="1:17" ht="21.95" customHeight="1" x14ac:dyDescent="0.25">
      <c r="A12" s="54" t="s">
        <v>24</v>
      </c>
      <c r="B12" s="14" t="s">
        <v>10</v>
      </c>
      <c r="C12" s="10">
        <v>20</v>
      </c>
      <c r="D12" s="55">
        <f>5.6*C12/100</f>
        <v>1.1200000000000001</v>
      </c>
      <c r="E12" s="55">
        <v>1.1200000000000001</v>
      </c>
      <c r="F12" s="55">
        <v>0.16</v>
      </c>
      <c r="G12" s="55">
        <v>7.84</v>
      </c>
      <c r="H12" s="55">
        <v>47</v>
      </c>
      <c r="I12" s="82">
        <v>0</v>
      </c>
      <c r="J12" s="495" t="s">
        <v>493</v>
      </c>
      <c r="K12" s="490" t="s">
        <v>494</v>
      </c>
      <c r="L12" s="500">
        <v>190</v>
      </c>
      <c r="M12" s="501">
        <v>0.67</v>
      </c>
      <c r="N12" s="501">
        <v>0.56999999999999995</v>
      </c>
      <c r="O12" s="501">
        <v>19.57</v>
      </c>
      <c r="P12" s="501">
        <v>89.3</v>
      </c>
      <c r="Q12" s="504">
        <v>9.5</v>
      </c>
    </row>
    <row r="13" spans="1:17" ht="15" customHeight="1" x14ac:dyDescent="0.25">
      <c r="A13" s="79"/>
      <c r="B13" s="69" t="s">
        <v>26</v>
      </c>
      <c r="C13" s="78"/>
      <c r="D13" s="202"/>
      <c r="E13" s="97">
        <f>SUM(E6:E12)</f>
        <v>19.96</v>
      </c>
      <c r="F13" s="97">
        <f>SUM(F6:F12)</f>
        <v>26.11</v>
      </c>
      <c r="G13" s="97">
        <f>SUM(G6:G12)</f>
        <v>44.64</v>
      </c>
      <c r="H13" s="104">
        <v>685.7</v>
      </c>
      <c r="I13" s="97">
        <f>SUM(I6:I12)</f>
        <v>0.1</v>
      </c>
      <c r="J13" s="97"/>
      <c r="K13" s="355" t="s">
        <v>26</v>
      </c>
      <c r="L13" s="97"/>
      <c r="M13" s="345">
        <f>SUM(M12:M12)</f>
        <v>0.67</v>
      </c>
      <c r="N13" s="345">
        <f>SUM(N12:N12)</f>
        <v>0.56999999999999995</v>
      </c>
      <c r="O13" s="345">
        <f>SUM(O12:O12)</f>
        <v>19.57</v>
      </c>
      <c r="P13" s="345">
        <f>SUM(P12:P12)</f>
        <v>89.3</v>
      </c>
      <c r="Q13" s="345">
        <f>SUM(Q12:Q12)</f>
        <v>9.5</v>
      </c>
    </row>
    <row r="14" spans="1:17" ht="15" customHeight="1" x14ac:dyDescent="0.25">
      <c r="A14" s="716" t="s">
        <v>20</v>
      </c>
      <c r="B14" s="717"/>
      <c r="C14" s="17"/>
      <c r="D14" s="12"/>
      <c r="E14" s="203"/>
      <c r="F14" s="203"/>
      <c r="G14" s="203"/>
      <c r="H14" s="204"/>
      <c r="I14" s="203" t="s">
        <v>5</v>
      </c>
      <c r="J14" s="653" t="s">
        <v>20</v>
      </c>
      <c r="K14" s="654"/>
      <c r="L14" s="203"/>
      <c r="M14" s="203"/>
      <c r="N14" s="203"/>
      <c r="O14" s="203"/>
      <c r="P14" s="204"/>
      <c r="Q14" s="203" t="s">
        <v>5</v>
      </c>
    </row>
    <row r="15" spans="1:17" ht="21.95" customHeight="1" x14ac:dyDescent="0.25">
      <c r="A15" s="473" t="s">
        <v>250</v>
      </c>
      <c r="B15" s="14" t="s">
        <v>249</v>
      </c>
      <c r="C15" s="15">
        <v>60</v>
      </c>
      <c r="D15" s="15">
        <v>120</v>
      </c>
      <c r="E15" s="55">
        <v>0.75</v>
      </c>
      <c r="F15" s="55">
        <v>5.32</v>
      </c>
      <c r="G15" s="55">
        <v>4.5</v>
      </c>
      <c r="H15" s="55">
        <v>68.849999999999994</v>
      </c>
      <c r="I15" s="55">
        <v>1.5</v>
      </c>
      <c r="J15" s="521" t="s">
        <v>250</v>
      </c>
      <c r="K15" s="490" t="s">
        <v>390</v>
      </c>
      <c r="L15" s="542">
        <v>100</v>
      </c>
      <c r="M15" s="501">
        <v>1.25</v>
      </c>
      <c r="N15" s="501">
        <v>8.86</v>
      </c>
      <c r="O15" s="501">
        <v>7.5</v>
      </c>
      <c r="P15" s="501">
        <v>115</v>
      </c>
      <c r="Q15" s="501">
        <v>2.5</v>
      </c>
    </row>
    <row r="16" spans="1:17" ht="24" customHeight="1" x14ac:dyDescent="0.25">
      <c r="A16" s="470" t="s">
        <v>251</v>
      </c>
      <c r="B16" s="14" t="s">
        <v>17</v>
      </c>
      <c r="C16" s="10">
        <v>200</v>
      </c>
      <c r="D16" s="15">
        <v>300</v>
      </c>
      <c r="E16" s="55">
        <v>1.4</v>
      </c>
      <c r="F16" s="55">
        <v>3.98</v>
      </c>
      <c r="G16" s="55">
        <v>6.22</v>
      </c>
      <c r="H16" s="187">
        <v>66.400000000000006</v>
      </c>
      <c r="I16" s="55">
        <v>14.78</v>
      </c>
      <c r="J16" s="521" t="s">
        <v>486</v>
      </c>
      <c r="K16" s="571" t="s">
        <v>505</v>
      </c>
      <c r="L16" s="590">
        <v>250</v>
      </c>
      <c r="M16" s="504">
        <v>8.44</v>
      </c>
      <c r="N16" s="504">
        <v>4.1399999999999997</v>
      </c>
      <c r="O16" s="504">
        <v>12.99</v>
      </c>
      <c r="P16" s="504">
        <v>166.25</v>
      </c>
      <c r="Q16" s="504">
        <v>10.4</v>
      </c>
    </row>
    <row r="17" spans="1:17" ht="25.5" customHeight="1" x14ac:dyDescent="0.25">
      <c r="A17" s="470" t="s">
        <v>252</v>
      </c>
      <c r="B17" s="14" t="s">
        <v>253</v>
      </c>
      <c r="C17" s="10" t="s">
        <v>255</v>
      </c>
      <c r="D17" s="10">
        <v>200</v>
      </c>
      <c r="E17" s="55">
        <v>11.76</v>
      </c>
      <c r="F17" s="55">
        <v>15.44</v>
      </c>
      <c r="G17" s="55">
        <v>3.36</v>
      </c>
      <c r="H17" s="55">
        <v>196</v>
      </c>
      <c r="I17" s="55">
        <v>1.04</v>
      </c>
      <c r="J17" s="521" t="s">
        <v>556</v>
      </c>
      <c r="K17" s="593" t="s">
        <v>364</v>
      </c>
      <c r="L17" s="594">
        <v>110</v>
      </c>
      <c r="M17" s="528">
        <v>18</v>
      </c>
      <c r="N17" s="528">
        <v>13.8</v>
      </c>
      <c r="O17" s="528">
        <v>4.3</v>
      </c>
      <c r="P17" s="528">
        <v>213</v>
      </c>
      <c r="Q17" s="528">
        <v>8.5</v>
      </c>
    </row>
    <row r="18" spans="1:17" ht="21.95" customHeight="1" x14ac:dyDescent="0.25">
      <c r="A18" s="470" t="s">
        <v>256</v>
      </c>
      <c r="B18" s="14" t="s">
        <v>257</v>
      </c>
      <c r="C18" s="15">
        <v>150</v>
      </c>
      <c r="D18" s="24">
        <v>180</v>
      </c>
      <c r="E18" s="55">
        <v>8.5500000000000007</v>
      </c>
      <c r="F18" s="55">
        <v>7.85</v>
      </c>
      <c r="G18" s="55">
        <v>37.11</v>
      </c>
      <c r="H18" s="55">
        <v>253</v>
      </c>
      <c r="I18" s="55">
        <v>0</v>
      </c>
      <c r="J18" s="521" t="s">
        <v>487</v>
      </c>
      <c r="K18" s="595" t="s">
        <v>15</v>
      </c>
      <c r="L18" s="577">
        <v>200</v>
      </c>
      <c r="M18" s="501">
        <v>7.54</v>
      </c>
      <c r="N18" s="501">
        <v>0.89</v>
      </c>
      <c r="O18" s="501">
        <v>38.74</v>
      </c>
      <c r="P18" s="501">
        <v>193.38</v>
      </c>
      <c r="Q18" s="501">
        <v>1.2999999999999999E-2</v>
      </c>
    </row>
    <row r="19" spans="1:17" ht="21" customHeight="1" x14ac:dyDescent="0.25">
      <c r="A19" s="475" t="s">
        <v>258</v>
      </c>
      <c r="B19" s="264" t="s">
        <v>259</v>
      </c>
      <c r="C19" s="15">
        <v>200</v>
      </c>
      <c r="D19" s="5">
        <v>200</v>
      </c>
      <c r="E19" s="55">
        <v>0.5</v>
      </c>
      <c r="F19" s="55">
        <v>0</v>
      </c>
      <c r="G19" s="55">
        <v>27</v>
      </c>
      <c r="H19" s="55">
        <v>110</v>
      </c>
      <c r="I19" s="55">
        <v>0.5</v>
      </c>
      <c r="J19" s="505" t="s">
        <v>258</v>
      </c>
      <c r="K19" s="581" t="s">
        <v>488</v>
      </c>
      <c r="L19" s="542">
        <v>200</v>
      </c>
      <c r="M19" s="501">
        <v>0.5</v>
      </c>
      <c r="N19" s="501">
        <v>0</v>
      </c>
      <c r="O19" s="501">
        <v>27</v>
      </c>
      <c r="P19" s="501">
        <v>110</v>
      </c>
      <c r="Q19" s="501">
        <v>0.5</v>
      </c>
    </row>
    <row r="20" spans="1:17" ht="24" customHeight="1" x14ac:dyDescent="0.25">
      <c r="A20" s="161" t="s">
        <v>24</v>
      </c>
      <c r="B20" s="156" t="s">
        <v>10</v>
      </c>
      <c r="C20" s="64">
        <v>60</v>
      </c>
      <c r="D20" s="15">
        <v>80</v>
      </c>
      <c r="E20" s="55">
        <v>3.36</v>
      </c>
      <c r="F20" s="55">
        <v>0.48</v>
      </c>
      <c r="G20" s="55">
        <v>23.52</v>
      </c>
      <c r="H20" s="55">
        <v>141</v>
      </c>
      <c r="I20" s="55">
        <v>0</v>
      </c>
      <c r="J20" s="507" t="s">
        <v>515</v>
      </c>
      <c r="K20" s="490" t="s">
        <v>10</v>
      </c>
      <c r="L20" s="508">
        <v>80</v>
      </c>
      <c r="M20" s="501">
        <v>3.36</v>
      </c>
      <c r="N20" s="501">
        <v>0.48</v>
      </c>
      <c r="O20" s="501">
        <v>23.52</v>
      </c>
      <c r="P20" s="501">
        <v>141</v>
      </c>
      <c r="Q20" s="501">
        <v>0</v>
      </c>
    </row>
    <row r="21" spans="1:17" ht="24" customHeight="1" x14ac:dyDescent="0.25">
      <c r="A21" s="161" t="s">
        <v>25</v>
      </c>
      <c r="B21" s="156" t="s">
        <v>4</v>
      </c>
      <c r="C21" s="10">
        <v>40</v>
      </c>
      <c r="D21" s="15">
        <v>40</v>
      </c>
      <c r="E21" s="55">
        <v>1.84</v>
      </c>
      <c r="F21" s="55">
        <v>0.48</v>
      </c>
      <c r="G21" s="55">
        <v>13.36</v>
      </c>
      <c r="H21" s="55">
        <v>69.599999999999994</v>
      </c>
      <c r="I21" s="55">
        <v>0</v>
      </c>
      <c r="J21" s="507" t="s">
        <v>516</v>
      </c>
      <c r="K21" s="490" t="s">
        <v>4</v>
      </c>
      <c r="L21" s="500">
        <v>40</v>
      </c>
      <c r="M21" s="501">
        <v>1.84</v>
      </c>
      <c r="N21" s="501">
        <v>0.48</v>
      </c>
      <c r="O21" s="501">
        <v>13.36</v>
      </c>
      <c r="P21" s="501">
        <v>46.5</v>
      </c>
      <c r="Q21" s="501">
        <v>0</v>
      </c>
    </row>
    <row r="22" spans="1:17" ht="15" customHeight="1" x14ac:dyDescent="0.25">
      <c r="A22" s="79"/>
      <c r="B22" s="69" t="s">
        <v>26</v>
      </c>
      <c r="C22" s="78"/>
      <c r="D22" s="202"/>
      <c r="E22" s="185">
        <f>SUM(E15:E21)</f>
        <v>28.16</v>
      </c>
      <c r="F22" s="185">
        <f>SUM(F15:F21)</f>
        <v>33.549999999999997</v>
      </c>
      <c r="G22" s="185">
        <f>SUM(G15:G21)</f>
        <v>115.07</v>
      </c>
      <c r="H22" s="188">
        <v>951.85</v>
      </c>
      <c r="I22" s="185">
        <f>SUM(I15:I21)</f>
        <v>17.82</v>
      </c>
      <c r="J22" s="185"/>
      <c r="K22" s="355" t="s">
        <v>26</v>
      </c>
      <c r="L22" s="185"/>
      <c r="M22" s="178">
        <f>SUM(M15:M21)</f>
        <v>40.93</v>
      </c>
      <c r="N22" s="178">
        <f>SUM(N15:N21)</f>
        <v>28.650000000000002</v>
      </c>
      <c r="O22" s="178">
        <f>SUM(O15:O21)</f>
        <v>127.41</v>
      </c>
      <c r="P22" s="179">
        <v>985.6</v>
      </c>
      <c r="Q22" s="178">
        <f>SUM(Q15:Q21)</f>
        <v>21.913</v>
      </c>
    </row>
    <row r="23" spans="1:17" ht="15" customHeight="1" x14ac:dyDescent="0.25">
      <c r="A23" s="711" t="s">
        <v>6</v>
      </c>
      <c r="B23" s="715"/>
      <c r="C23" s="205"/>
      <c r="D23" s="1"/>
      <c r="E23" s="206"/>
      <c r="F23" s="206"/>
      <c r="G23" s="206"/>
      <c r="H23" s="206"/>
      <c r="I23" s="206"/>
      <c r="J23" s="713" t="s">
        <v>6</v>
      </c>
      <c r="K23" s="714"/>
      <c r="L23" s="206"/>
      <c r="M23" s="206"/>
      <c r="N23" s="206"/>
      <c r="O23" s="206"/>
      <c r="P23" s="206"/>
      <c r="Q23" s="206"/>
    </row>
    <row r="24" spans="1:17" ht="21.95" customHeight="1" x14ac:dyDescent="0.25">
      <c r="A24" s="469" t="s">
        <v>43</v>
      </c>
      <c r="B24" s="2" t="s">
        <v>100</v>
      </c>
      <c r="C24" s="5">
        <v>200</v>
      </c>
      <c r="D24" s="5">
        <v>200</v>
      </c>
      <c r="E24" s="6">
        <v>5.8</v>
      </c>
      <c r="F24" s="6">
        <v>5</v>
      </c>
      <c r="G24" s="6">
        <v>9.6</v>
      </c>
      <c r="H24" s="6">
        <v>106</v>
      </c>
      <c r="I24" s="6">
        <v>0</v>
      </c>
      <c r="J24" s="495" t="s">
        <v>422</v>
      </c>
      <c r="K24" s="510" t="s">
        <v>492</v>
      </c>
      <c r="L24" s="549">
        <v>200</v>
      </c>
      <c r="M24" s="512">
        <v>0.5</v>
      </c>
      <c r="N24" s="512">
        <v>0.1</v>
      </c>
      <c r="O24" s="512">
        <v>10.1</v>
      </c>
      <c r="P24" s="512">
        <v>46</v>
      </c>
      <c r="Q24" s="513">
        <v>2</v>
      </c>
    </row>
    <row r="25" spans="1:17" ht="24.95" customHeight="1" x14ac:dyDescent="0.25">
      <c r="A25" s="469" t="s">
        <v>260</v>
      </c>
      <c r="B25" s="14" t="s">
        <v>261</v>
      </c>
      <c r="C25" s="24">
        <v>60</v>
      </c>
      <c r="D25" s="24"/>
      <c r="E25" s="6">
        <v>4.2</v>
      </c>
      <c r="F25" s="6">
        <v>8.3000000000000007</v>
      </c>
      <c r="G25" s="6">
        <v>33.5</v>
      </c>
      <c r="H25" s="6">
        <v>226</v>
      </c>
      <c r="I25" s="6">
        <v>0</v>
      </c>
      <c r="J25" s="495" t="s">
        <v>557</v>
      </c>
      <c r="K25" s="596" t="s">
        <v>423</v>
      </c>
      <c r="L25" s="597" t="s">
        <v>489</v>
      </c>
      <c r="M25" s="501">
        <v>7.8</v>
      </c>
      <c r="N25" s="501">
        <v>8.3000000000000007</v>
      </c>
      <c r="O25" s="501">
        <v>16.899999999999999</v>
      </c>
      <c r="P25" s="501">
        <v>174</v>
      </c>
      <c r="Q25" s="501">
        <v>0.06</v>
      </c>
    </row>
    <row r="26" spans="1:17" ht="15" customHeight="1" x14ac:dyDescent="0.25">
      <c r="A26" s="79"/>
      <c r="B26" s="69" t="s">
        <v>26</v>
      </c>
      <c r="C26" s="202"/>
      <c r="D26" s="202"/>
      <c r="E26" s="185">
        <f>SUM(E24:E25)</f>
        <v>10</v>
      </c>
      <c r="F26" s="185">
        <f>SUM(F24:F25)</f>
        <v>13.3</v>
      </c>
      <c r="G26" s="185">
        <f>SUM(G24:G25)</f>
        <v>43.1</v>
      </c>
      <c r="H26" s="188">
        <v>332</v>
      </c>
      <c r="I26" s="185">
        <f>SUM(I24:I25)</f>
        <v>0</v>
      </c>
      <c r="J26" s="185"/>
      <c r="K26" s="355" t="s">
        <v>26</v>
      </c>
      <c r="L26" s="185"/>
      <c r="M26" s="178">
        <f>SUM(M24:M25)</f>
        <v>8.3000000000000007</v>
      </c>
      <c r="N26" s="178">
        <f>SUM(N24:N25)</f>
        <v>8.4</v>
      </c>
      <c r="O26" s="178">
        <f>SUM(O24:O25)</f>
        <v>27</v>
      </c>
      <c r="P26" s="179">
        <v>220</v>
      </c>
      <c r="Q26" s="178">
        <f>SUM(Q24:Q25)</f>
        <v>2.06</v>
      </c>
    </row>
    <row r="27" spans="1:17" ht="15" customHeight="1" x14ac:dyDescent="0.25">
      <c r="A27" s="299"/>
      <c r="B27" s="287"/>
      <c r="C27" s="300"/>
      <c r="D27" s="202"/>
      <c r="E27" s="185"/>
      <c r="F27" s="185"/>
      <c r="G27" s="185"/>
      <c r="H27" s="188"/>
      <c r="I27" s="185"/>
      <c r="J27" s="708" t="s">
        <v>7</v>
      </c>
      <c r="K27" s="709"/>
      <c r="L27" s="55"/>
      <c r="M27" s="55"/>
      <c r="N27" s="55"/>
      <c r="O27" s="55"/>
      <c r="P27" s="46"/>
      <c r="Q27" s="55"/>
    </row>
    <row r="28" spans="1:17" ht="25.5" customHeight="1" x14ac:dyDescent="0.25">
      <c r="A28" s="711"/>
      <c r="B28" s="712"/>
      <c r="C28" s="309"/>
      <c r="D28" s="198"/>
      <c r="E28" s="206"/>
      <c r="F28" s="206"/>
      <c r="G28" s="206"/>
      <c r="H28" s="206"/>
      <c r="I28" s="206"/>
      <c r="J28" s="495" t="s">
        <v>346</v>
      </c>
      <c r="K28" s="525" t="s">
        <v>347</v>
      </c>
      <c r="L28" s="506">
        <v>100</v>
      </c>
      <c r="M28" s="526">
        <v>0.9</v>
      </c>
      <c r="N28" s="526">
        <v>5.0999999999999996</v>
      </c>
      <c r="O28" s="526">
        <v>3.6</v>
      </c>
      <c r="P28" s="526">
        <v>64</v>
      </c>
      <c r="Q28" s="526">
        <v>14.1</v>
      </c>
    </row>
    <row r="29" spans="1:17" ht="21.95" customHeight="1" x14ac:dyDescent="0.25">
      <c r="A29" s="308"/>
      <c r="B29" s="14"/>
      <c r="C29" s="24"/>
      <c r="D29" s="24"/>
      <c r="E29" s="55"/>
      <c r="F29" s="55"/>
      <c r="G29" s="55"/>
      <c r="H29" s="55"/>
      <c r="I29" s="55"/>
      <c r="J29" s="505" t="s">
        <v>435</v>
      </c>
      <c r="K29" s="581" t="s">
        <v>436</v>
      </c>
      <c r="L29" s="542">
        <v>100</v>
      </c>
      <c r="M29" s="501">
        <v>15.2</v>
      </c>
      <c r="N29" s="501">
        <v>17.399999999999999</v>
      </c>
      <c r="O29" s="501">
        <v>2.2000000000000002</v>
      </c>
      <c r="P29" s="501">
        <v>227</v>
      </c>
      <c r="Q29" s="501">
        <v>0.7</v>
      </c>
    </row>
    <row r="30" spans="1:17" ht="21.95" customHeight="1" x14ac:dyDescent="0.25">
      <c r="A30" s="710"/>
      <c r="B30" s="3"/>
      <c r="C30" s="7"/>
      <c r="D30" s="7"/>
      <c r="E30" s="55"/>
      <c r="F30" s="55"/>
      <c r="G30" s="55"/>
      <c r="H30" s="55"/>
      <c r="I30" s="55"/>
      <c r="J30" s="505" t="s">
        <v>490</v>
      </c>
      <c r="K30" s="575" t="s">
        <v>349</v>
      </c>
      <c r="L30" s="542">
        <v>200</v>
      </c>
      <c r="M30" s="501">
        <v>6.12</v>
      </c>
      <c r="N30" s="501">
        <v>8.98</v>
      </c>
      <c r="O30" s="501">
        <v>41.96</v>
      </c>
      <c r="P30" s="501">
        <v>279</v>
      </c>
      <c r="Q30" s="501">
        <v>0</v>
      </c>
    </row>
    <row r="31" spans="1:17" ht="21.95" customHeight="1" x14ac:dyDescent="0.25">
      <c r="A31" s="710"/>
      <c r="B31" s="3"/>
      <c r="C31" s="7"/>
      <c r="D31" s="7"/>
      <c r="E31" s="55"/>
      <c r="F31" s="55"/>
      <c r="G31" s="55"/>
      <c r="H31" s="55"/>
      <c r="I31" s="55"/>
      <c r="J31" s="521" t="s">
        <v>213</v>
      </c>
      <c r="K31" s="535" t="s">
        <v>22</v>
      </c>
      <c r="L31" s="542">
        <v>200</v>
      </c>
      <c r="M31" s="528">
        <v>3.8</v>
      </c>
      <c r="N31" s="528">
        <v>3.5</v>
      </c>
      <c r="O31" s="528">
        <v>11.1</v>
      </c>
      <c r="P31" s="528">
        <v>90.8</v>
      </c>
      <c r="Q31" s="528">
        <v>0.3</v>
      </c>
    </row>
    <row r="32" spans="1:17" ht="24" customHeight="1" x14ac:dyDescent="0.25">
      <c r="A32" s="683"/>
      <c r="B32" s="47"/>
      <c r="C32" s="59"/>
      <c r="D32" s="59"/>
      <c r="E32" s="131"/>
      <c r="F32" s="131"/>
      <c r="G32" s="131"/>
      <c r="H32" s="131"/>
      <c r="I32" s="131"/>
      <c r="J32" s="507" t="s">
        <v>515</v>
      </c>
      <c r="K32" s="490" t="s">
        <v>10</v>
      </c>
      <c r="L32" s="508">
        <v>80</v>
      </c>
      <c r="M32" s="501">
        <v>3.36</v>
      </c>
      <c r="N32" s="501">
        <v>0.48</v>
      </c>
      <c r="O32" s="501">
        <v>23.52</v>
      </c>
      <c r="P32" s="501">
        <v>141</v>
      </c>
      <c r="Q32" s="501">
        <v>0</v>
      </c>
    </row>
    <row r="33" spans="1:26" ht="24" customHeight="1" x14ac:dyDescent="0.25">
      <c r="A33" s="699"/>
      <c r="B33" s="17"/>
      <c r="C33" s="22"/>
      <c r="D33" s="22"/>
      <c r="E33" s="55"/>
      <c r="F33" s="55"/>
      <c r="G33" s="55"/>
      <c r="H33" s="55"/>
      <c r="I33" s="55"/>
      <c r="J33" s="507" t="s">
        <v>516</v>
      </c>
      <c r="K33" s="490" t="s">
        <v>4</v>
      </c>
      <c r="L33" s="500">
        <v>60</v>
      </c>
      <c r="M33" s="501">
        <v>1.84</v>
      </c>
      <c r="N33" s="501">
        <v>0.48</v>
      </c>
      <c r="O33" s="501">
        <v>13.36</v>
      </c>
      <c r="P33" s="501">
        <v>69.599999999999994</v>
      </c>
      <c r="Q33" s="501">
        <v>0</v>
      </c>
    </row>
    <row r="34" spans="1:26" ht="17.25" hidden="1" customHeight="1" x14ac:dyDescent="0.25">
      <c r="A34" s="699"/>
      <c r="B34" s="17"/>
      <c r="C34" s="22"/>
      <c r="D34" s="22"/>
      <c r="E34" s="55"/>
      <c r="F34" s="55"/>
      <c r="G34" s="55"/>
      <c r="H34" s="55"/>
      <c r="I34" s="55"/>
      <c r="J34" s="55"/>
      <c r="K34" s="55"/>
      <c r="L34" s="55"/>
      <c r="M34" s="55">
        <f>SUM(M28:M33)</f>
        <v>31.22</v>
      </c>
      <c r="N34" s="55">
        <f>SUM(N28:N33)</f>
        <v>35.94</v>
      </c>
      <c r="O34" s="55">
        <f>SUM(O28:O33)</f>
        <v>95.740000000000009</v>
      </c>
      <c r="P34" s="55">
        <f>SUM(P28:P33)</f>
        <v>871.4</v>
      </c>
      <c r="Q34" s="55">
        <f>SUM(Q28:Q33)</f>
        <v>15.1</v>
      </c>
    </row>
    <row r="35" spans="1:26" ht="15.75" hidden="1" customHeight="1" x14ac:dyDescent="0.25">
      <c r="A35" s="684"/>
      <c r="B35" s="17"/>
      <c r="C35" s="22"/>
      <c r="D35" s="2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6" ht="18" hidden="1" customHeight="1" x14ac:dyDescent="0.25">
      <c r="A36" s="54"/>
      <c r="B36" s="14"/>
      <c r="C36" s="10"/>
      <c r="D36" s="1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6" ht="27" hidden="1" customHeight="1" x14ac:dyDescent="0.25">
      <c r="A37" s="54"/>
      <c r="B37" s="14"/>
      <c r="C37" s="10"/>
      <c r="D37" s="1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26" ht="15" customHeight="1" x14ac:dyDescent="0.25">
      <c r="A38" s="79"/>
      <c r="B38" s="69"/>
      <c r="C38" s="207"/>
      <c r="D38" s="207"/>
      <c r="E38" s="185"/>
      <c r="F38" s="185"/>
      <c r="G38" s="185"/>
      <c r="H38" s="188"/>
      <c r="I38" s="185"/>
      <c r="J38" s="185"/>
      <c r="K38" s="355" t="s">
        <v>26</v>
      </c>
      <c r="L38" s="185"/>
      <c r="M38" s="178">
        <v>33.42</v>
      </c>
      <c r="N38" s="178">
        <v>39.340000000000003</v>
      </c>
      <c r="O38" s="178">
        <v>98.54</v>
      </c>
      <c r="P38" s="179">
        <v>812.2</v>
      </c>
      <c r="Q38" s="178">
        <v>15.48</v>
      </c>
    </row>
    <row r="39" spans="1:26" ht="15" customHeight="1" x14ac:dyDescent="0.25">
      <c r="A39" s="706"/>
      <c r="B39" s="707"/>
      <c r="C39" s="208"/>
      <c r="D39" s="208"/>
      <c r="E39" s="209"/>
      <c r="F39" s="209"/>
      <c r="G39" s="209"/>
      <c r="H39" s="209"/>
      <c r="I39" s="209"/>
      <c r="J39" s="708" t="s">
        <v>350</v>
      </c>
      <c r="K39" s="709"/>
      <c r="L39" s="209"/>
      <c r="M39" s="209"/>
      <c r="N39" s="209"/>
      <c r="O39" s="209"/>
      <c r="P39" s="209"/>
      <c r="Q39" s="209"/>
    </row>
    <row r="40" spans="1:26" ht="21" customHeight="1" x14ac:dyDescent="0.25">
      <c r="A40" s="135"/>
      <c r="B40" s="28"/>
      <c r="C40" s="41"/>
      <c r="D40" s="41"/>
      <c r="E40" s="55"/>
      <c r="F40" s="55"/>
      <c r="G40" s="55"/>
      <c r="H40" s="55"/>
      <c r="I40" s="55"/>
      <c r="J40" s="521" t="s">
        <v>357</v>
      </c>
      <c r="K40" s="598" t="s">
        <v>333</v>
      </c>
      <c r="L40" s="565">
        <v>200</v>
      </c>
      <c r="M40" s="520">
        <v>10</v>
      </c>
      <c r="N40" s="520">
        <v>6.4</v>
      </c>
      <c r="O40" s="520">
        <v>17</v>
      </c>
      <c r="P40" s="528">
        <v>174</v>
      </c>
      <c r="Q40" s="566">
        <v>1.2</v>
      </c>
    </row>
    <row r="41" spans="1:26" ht="21" customHeight="1" x14ac:dyDescent="0.25">
      <c r="A41" s="420"/>
      <c r="B41" s="27"/>
      <c r="C41" s="66"/>
      <c r="D41" s="66"/>
      <c r="E41" s="82"/>
      <c r="F41" s="82"/>
      <c r="G41" s="82"/>
      <c r="H41" s="82"/>
      <c r="I41" s="82"/>
      <c r="J41" s="572" t="s">
        <v>514</v>
      </c>
      <c r="K41" s="529" t="s">
        <v>97</v>
      </c>
      <c r="L41" s="501">
        <v>36</v>
      </c>
      <c r="M41" s="528">
        <v>0.59</v>
      </c>
      <c r="N41" s="528">
        <v>0.47</v>
      </c>
      <c r="O41" s="528">
        <v>7.5</v>
      </c>
      <c r="P41" s="528">
        <v>36.6</v>
      </c>
      <c r="Q41" s="528">
        <v>0</v>
      </c>
    </row>
    <row r="42" spans="1:26" ht="15" customHeight="1" x14ac:dyDescent="0.25">
      <c r="A42" s="33"/>
      <c r="B42" s="69"/>
      <c r="C42" s="202"/>
      <c r="D42" s="202"/>
      <c r="E42" s="97"/>
      <c r="F42" s="97"/>
      <c r="G42" s="97"/>
      <c r="H42" s="104"/>
      <c r="I42" s="97"/>
      <c r="J42" s="97"/>
      <c r="K42" s="355" t="s">
        <v>26</v>
      </c>
      <c r="L42" s="97"/>
      <c r="M42" s="345">
        <f>SUM(M40:M41)</f>
        <v>10.59</v>
      </c>
      <c r="N42" s="345">
        <f>SUM(N40:N41)</f>
        <v>6.87</v>
      </c>
      <c r="O42" s="345">
        <f>SUM(O40:O41)</f>
        <v>24.5</v>
      </c>
      <c r="P42" s="346">
        <f>SUM(P40:P41)</f>
        <v>210.6</v>
      </c>
      <c r="Q42" s="345">
        <f>SUM(Q40:Q41)</f>
        <v>1.2</v>
      </c>
    </row>
    <row r="43" spans="1:26" ht="15" customHeight="1" x14ac:dyDescent="0.25">
      <c r="A43" s="79"/>
      <c r="B43" s="20"/>
      <c r="C43" s="12"/>
      <c r="D43" s="1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</row>
    <row r="44" spans="1:26" ht="15" customHeight="1" x14ac:dyDescent="0.25">
      <c r="A44" s="252"/>
      <c r="B44" s="139" t="s">
        <v>61</v>
      </c>
      <c r="C44" s="202"/>
      <c r="D44" s="202"/>
      <c r="E44" s="98">
        <f>SUM(E42,E38,E26,E22,E13)</f>
        <v>58.12</v>
      </c>
      <c r="F44" s="98">
        <f>SUM(F42,F38,F26,F22,F13)</f>
        <v>72.959999999999994</v>
      </c>
      <c r="G44" s="98">
        <f>SUM(G42,G38,G26,G22,G13)</f>
        <v>202.81</v>
      </c>
      <c r="H44" s="99">
        <f>SUM(H42,H38,H26,H22,H13)</f>
        <v>1969.55</v>
      </c>
      <c r="I44" s="107">
        <f>I42+I38+I26+I22+I13</f>
        <v>17.920000000000002</v>
      </c>
      <c r="J44" s="342"/>
      <c r="K44" s="375" t="s">
        <v>533</v>
      </c>
      <c r="L44" s="107"/>
      <c r="M44" s="348">
        <v>74.03</v>
      </c>
      <c r="N44" s="348">
        <v>83.79</v>
      </c>
      <c r="O44" s="348">
        <v>327.25</v>
      </c>
      <c r="P44" s="349">
        <v>2700</v>
      </c>
      <c r="Q44" s="350">
        <f>Q42+Q38+Q26+Q22+Q13</f>
        <v>50.152999999999999</v>
      </c>
    </row>
    <row r="45" spans="1:26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1:26" x14ac:dyDescent="0.25">
      <c r="A46" s="30"/>
      <c r="B46" s="30"/>
      <c r="C46" s="30"/>
      <c r="D46" s="30"/>
      <c r="E46" s="30"/>
      <c r="F46" s="30"/>
      <c r="G46" s="30"/>
      <c r="H46" s="30"/>
      <c r="I46" s="30"/>
      <c r="J46" s="705" t="s">
        <v>394</v>
      </c>
      <c r="K46" s="705"/>
      <c r="L46" s="705"/>
      <c r="M46" s="705"/>
      <c r="N46" s="705"/>
      <c r="O46" s="705"/>
      <c r="P46" s="705"/>
      <c r="Q46" s="705"/>
      <c r="R46" s="705"/>
      <c r="S46" s="705"/>
      <c r="T46" s="705"/>
      <c r="U46" s="705"/>
      <c r="V46" s="705"/>
      <c r="W46" s="705"/>
      <c r="X46" s="705"/>
      <c r="Y46" s="705"/>
      <c r="Z46" s="705"/>
    </row>
    <row r="47" spans="1:26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1:26" x14ac:dyDescent="0.2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  <row r="49" spans="1:17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</row>
    <row r="51" spans="1:17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</row>
    <row r="52" spans="1:17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</row>
    <row r="53" spans="1:17" x14ac:dyDescent="0.2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7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7" x14ac:dyDescent="0.2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7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</row>
    <row r="57" spans="1:17" x14ac:dyDescent="0.2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1:17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x14ac:dyDescent="0.2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x14ac:dyDescent="0.2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x14ac:dyDescent="0.2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1:17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</row>
    <row r="66" spans="1:17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</row>
    <row r="67" spans="1:17" x14ac:dyDescent="0.2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7" x14ac:dyDescent="0.2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</row>
    <row r="69" spans="1:17" x14ac:dyDescent="0.2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</row>
    <row r="70" spans="1:17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spans="1:17" x14ac:dyDescent="0.2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</row>
    <row r="72" spans="1:17" x14ac:dyDescent="0.2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</row>
    <row r="74" spans="1:17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  <row r="75" spans="1:17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7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</row>
    <row r="82" spans="1:17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</row>
    <row r="83" spans="1:17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</row>
    <row r="85" spans="1:17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</row>
    <row r="86" spans="1:17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</row>
    <row r="90" spans="1:17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</row>
    <row r="91" spans="1:17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</row>
    <row r="92" spans="1:17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</row>
    <row r="93" spans="1:17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</row>
    <row r="94" spans="1:17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</row>
    <row r="95" spans="1:17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</row>
    <row r="96" spans="1:17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</row>
    <row r="97" spans="1:17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</row>
    <row r="98" spans="1:17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</row>
    <row r="100" spans="1:17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x14ac:dyDescent="0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x14ac:dyDescent="0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</row>
    <row r="142" spans="1:17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17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</row>
    <row r="144" spans="1:17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</row>
    <row r="145" spans="1:17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</row>
    <row r="146" spans="1:17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</row>
    <row r="147" spans="1:17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</row>
    <row r="148" spans="1:17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</row>
    <row r="149" spans="1:17" x14ac:dyDescent="0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</row>
    <row r="150" spans="1:17" x14ac:dyDescent="0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</row>
    <row r="151" spans="1:17" x14ac:dyDescent="0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</row>
    <row r="152" spans="1:17" x14ac:dyDescent="0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</row>
    <row r="153" spans="1:17" x14ac:dyDescent="0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x14ac:dyDescent="0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</row>
    <row r="155" spans="1:17" x14ac:dyDescent="0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</row>
    <row r="156" spans="1:17" x14ac:dyDescent="0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</row>
    <row r="157" spans="1:17" x14ac:dyDescent="0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1:17" x14ac:dyDescent="0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</row>
    <row r="159" spans="1:17" x14ac:dyDescent="0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</row>
    <row r="160" spans="1:17" x14ac:dyDescent="0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</row>
    <row r="161" spans="1:17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</row>
    <row r="162" spans="1:17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</row>
    <row r="163" spans="1:17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1:17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1:17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1:17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</row>
    <row r="168" spans="1:17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</row>
    <row r="169" spans="1:17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</row>
    <row r="170" spans="1:17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</row>
    <row r="171" spans="1:17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</row>
    <row r="172" spans="1:17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</row>
    <row r="173" spans="1:17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</row>
    <row r="174" spans="1:17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</row>
    <row r="175" spans="1:17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</row>
    <row r="176" spans="1:17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</row>
    <row r="177" spans="2:17" x14ac:dyDescent="0.25"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</row>
  </sheetData>
  <mergeCells count="18">
    <mergeCell ref="J23:K23"/>
    <mergeCell ref="A2:A3"/>
    <mergeCell ref="J14:K14"/>
    <mergeCell ref="J11:K11"/>
    <mergeCell ref="M1:Q1"/>
    <mergeCell ref="A4:B4"/>
    <mergeCell ref="A23:B23"/>
    <mergeCell ref="A14:B14"/>
    <mergeCell ref="J2:J3"/>
    <mergeCell ref="J4:K4"/>
    <mergeCell ref="E1:I1"/>
    <mergeCell ref="J46:Z46"/>
    <mergeCell ref="A39:B39"/>
    <mergeCell ref="J27:K27"/>
    <mergeCell ref="J39:K39"/>
    <mergeCell ref="A32:A35"/>
    <mergeCell ref="A30:A31"/>
    <mergeCell ref="A28:B28"/>
  </mergeCells>
  <pageMargins left="0.59055118110236227" right="0.39370078740157483" top="0.39370078740157483" bottom="0.39370078740157483" header="0" footer="0"/>
  <pageSetup paperSize="9" scale="8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90" zoomScaleNormal="90" workbookViewId="0">
      <selection activeCell="Q36" sqref="Q36"/>
    </sheetView>
  </sheetViews>
  <sheetFormatPr defaultRowHeight="15" x14ac:dyDescent="0.25"/>
  <cols>
    <col min="1" max="1" width="11.7109375" customWidth="1"/>
    <col min="2" max="2" width="30.7109375" customWidth="1"/>
    <col min="3" max="5" width="8.7109375" customWidth="1"/>
    <col min="6" max="6" width="10.28515625" customWidth="1"/>
    <col min="7" max="8" width="8.7109375" customWidth="1"/>
    <col min="9" max="10" width="6.5703125" hidden="1" customWidth="1"/>
    <col min="11" max="11" width="8" hidden="1" customWidth="1"/>
    <col min="12" max="12" width="9.7109375" hidden="1" customWidth="1"/>
    <col min="13" max="13" width="6.85546875" hidden="1" customWidth="1"/>
  </cols>
  <sheetData>
    <row r="1" spans="1:13" ht="36" customHeight="1" x14ac:dyDescent="0.25">
      <c r="A1" s="181" t="s">
        <v>0</v>
      </c>
      <c r="B1" s="27"/>
      <c r="C1" s="286" t="s">
        <v>115</v>
      </c>
      <c r="D1" s="655" t="s">
        <v>115</v>
      </c>
      <c r="E1" s="656"/>
      <c r="F1" s="656"/>
      <c r="G1" s="656"/>
      <c r="H1" s="657"/>
      <c r="I1" s="646" t="s">
        <v>114</v>
      </c>
      <c r="J1" s="646"/>
      <c r="K1" s="646"/>
      <c r="L1" s="646"/>
      <c r="M1" s="646"/>
    </row>
    <row r="2" spans="1:13" ht="38.1" customHeight="1" x14ac:dyDescent="0.25">
      <c r="A2" s="662" t="s">
        <v>23</v>
      </c>
      <c r="B2" s="123" t="s">
        <v>1</v>
      </c>
      <c r="C2" s="4" t="s">
        <v>27</v>
      </c>
      <c r="D2" s="124" t="s">
        <v>35</v>
      </c>
      <c r="E2" s="124" t="s">
        <v>36</v>
      </c>
      <c r="F2" s="124" t="s">
        <v>30</v>
      </c>
      <c r="G2" s="124" t="s">
        <v>31</v>
      </c>
      <c r="H2" s="125" t="s">
        <v>40</v>
      </c>
      <c r="I2" s="124" t="s">
        <v>35</v>
      </c>
      <c r="J2" s="124" t="s">
        <v>41</v>
      </c>
      <c r="K2" s="124" t="s">
        <v>30</v>
      </c>
      <c r="L2" s="124" t="s">
        <v>31</v>
      </c>
      <c r="M2" s="125" t="s">
        <v>40</v>
      </c>
    </row>
    <row r="3" spans="1:13" ht="13.5" customHeight="1" x14ac:dyDescent="0.25">
      <c r="A3" s="662"/>
      <c r="B3" s="8" t="s">
        <v>566</v>
      </c>
      <c r="C3" s="363"/>
      <c r="D3" s="1"/>
      <c r="E3" s="1"/>
      <c r="F3" s="1"/>
      <c r="G3" s="1"/>
      <c r="H3" s="36"/>
      <c r="I3" s="1"/>
      <c r="J3" s="1"/>
      <c r="K3" s="1"/>
      <c r="L3" s="1"/>
      <c r="M3" s="36"/>
    </row>
    <row r="4" spans="1:13" x14ac:dyDescent="0.25">
      <c r="A4" s="716" t="s">
        <v>3</v>
      </c>
      <c r="B4" s="707"/>
      <c r="C4" s="210"/>
      <c r="D4" s="190"/>
      <c r="E4" s="190"/>
      <c r="F4" s="190"/>
      <c r="G4" s="191"/>
      <c r="H4" s="190"/>
      <c r="I4" s="190"/>
      <c r="J4" s="190"/>
      <c r="K4" s="190"/>
      <c r="L4" s="191"/>
      <c r="M4" s="190"/>
    </row>
    <row r="5" spans="1:13" ht="21.95" customHeight="1" x14ac:dyDescent="0.25">
      <c r="A5" s="495" t="s">
        <v>248</v>
      </c>
      <c r="B5" s="535" t="s">
        <v>185</v>
      </c>
      <c r="C5" s="492">
        <v>40</v>
      </c>
      <c r="D5" s="501">
        <v>4.7</v>
      </c>
      <c r="E5" s="501">
        <v>7.6</v>
      </c>
      <c r="F5" s="501">
        <v>12.7</v>
      </c>
      <c r="G5" s="501">
        <v>138</v>
      </c>
      <c r="H5" s="528">
        <v>0.1</v>
      </c>
      <c r="I5" s="55">
        <v>9.6</v>
      </c>
      <c r="J5" s="55">
        <v>9.7799999999999994</v>
      </c>
      <c r="K5" s="55">
        <v>9.25</v>
      </c>
      <c r="L5" s="55">
        <v>229.75</v>
      </c>
      <c r="M5" s="82">
        <v>0.26</v>
      </c>
    </row>
    <row r="6" spans="1:13" ht="21.95" customHeight="1" x14ac:dyDescent="0.25">
      <c r="A6" s="521" t="s">
        <v>491</v>
      </c>
      <c r="B6" s="490" t="s">
        <v>278</v>
      </c>
      <c r="C6" s="542">
        <v>200</v>
      </c>
      <c r="D6" s="599">
        <v>9.16</v>
      </c>
      <c r="E6" s="599">
        <v>12.88</v>
      </c>
      <c r="F6" s="599">
        <v>32.6</v>
      </c>
      <c r="G6" s="599">
        <v>283</v>
      </c>
      <c r="H6" s="599">
        <v>1.36</v>
      </c>
      <c r="I6" s="366"/>
      <c r="J6" s="366"/>
      <c r="K6" s="366"/>
      <c r="L6" s="367"/>
      <c r="M6" s="366"/>
    </row>
    <row r="7" spans="1:13" ht="21.95" customHeight="1" x14ac:dyDescent="0.25">
      <c r="A7" s="505" t="s">
        <v>352</v>
      </c>
      <c r="B7" s="527" t="s">
        <v>351</v>
      </c>
      <c r="C7" s="506">
        <v>200</v>
      </c>
      <c r="D7" s="501">
        <v>1.5</v>
      </c>
      <c r="E7" s="501">
        <v>1.4</v>
      </c>
      <c r="F7" s="501">
        <v>8.6</v>
      </c>
      <c r="G7" s="501">
        <v>52.9</v>
      </c>
      <c r="H7" s="501">
        <v>0.2</v>
      </c>
      <c r="I7" s="55">
        <v>0.1</v>
      </c>
      <c r="J7" s="55">
        <v>0</v>
      </c>
      <c r="K7" s="55">
        <v>15</v>
      </c>
      <c r="L7" s="55">
        <v>40</v>
      </c>
      <c r="M7" s="55">
        <v>0</v>
      </c>
    </row>
    <row r="8" spans="1:13" ht="24" customHeight="1" x14ac:dyDescent="0.25">
      <c r="A8" s="507" t="s">
        <v>515</v>
      </c>
      <c r="B8" s="490" t="s">
        <v>10</v>
      </c>
      <c r="C8" s="500">
        <v>20</v>
      </c>
      <c r="D8" s="501">
        <f>5.6*C8/100</f>
        <v>1.1200000000000001</v>
      </c>
      <c r="E8" s="501">
        <f>0.8*C8/100</f>
        <v>0.16</v>
      </c>
      <c r="F8" s="501">
        <f>39.2*C8/100</f>
        <v>7.84</v>
      </c>
      <c r="G8" s="501">
        <f>235*C8/100</f>
        <v>47</v>
      </c>
      <c r="H8" s="504">
        <v>0</v>
      </c>
      <c r="I8" s="158" t="e">
        <f>D8*C8/#REF!</f>
        <v>#REF!</v>
      </c>
      <c r="J8" s="158" t="e">
        <f>E8*C8/#REF!</f>
        <v>#REF!</v>
      </c>
      <c r="K8" s="158" t="e">
        <f>F8*C8/#REF!</f>
        <v>#REF!</v>
      </c>
      <c r="L8" s="158" t="e">
        <f>G8*C8/#REF!</f>
        <v>#REF!</v>
      </c>
      <c r="M8" s="158">
        <v>0</v>
      </c>
    </row>
    <row r="9" spans="1:13" ht="24" customHeight="1" x14ac:dyDescent="0.25">
      <c r="A9" s="507" t="s">
        <v>516</v>
      </c>
      <c r="B9" s="490" t="s">
        <v>4</v>
      </c>
      <c r="C9" s="500">
        <v>20</v>
      </c>
      <c r="D9" s="501">
        <v>0.92</v>
      </c>
      <c r="E9" s="501">
        <v>0.24</v>
      </c>
      <c r="F9" s="501">
        <v>6.68</v>
      </c>
      <c r="G9" s="528">
        <v>34.799999999999997</v>
      </c>
      <c r="H9" s="528">
        <v>0</v>
      </c>
      <c r="I9" s="158"/>
      <c r="J9" s="158"/>
      <c r="K9" s="158"/>
      <c r="L9" s="158"/>
      <c r="M9" s="158"/>
    </row>
    <row r="10" spans="1:13" ht="15" customHeight="1" x14ac:dyDescent="0.25">
      <c r="A10" s="68"/>
      <c r="B10" s="355" t="s">
        <v>26</v>
      </c>
      <c r="C10" s="356"/>
      <c r="D10" s="345">
        <f>SUM(D1:D9)</f>
        <v>17.400000000000002</v>
      </c>
      <c r="E10" s="345">
        <f>SUM(E1:E9)</f>
        <v>22.279999999999998</v>
      </c>
      <c r="F10" s="345">
        <f>SUM(F1:F9)</f>
        <v>68.419999999999987</v>
      </c>
      <c r="G10" s="345">
        <f>SUM(G1:G9)</f>
        <v>555.69999999999993</v>
      </c>
      <c r="H10" s="345">
        <f>SUM(H1:H9)</f>
        <v>1.6600000000000001</v>
      </c>
      <c r="I10" s="158"/>
      <c r="J10" s="158"/>
      <c r="K10" s="158"/>
      <c r="L10" s="158"/>
      <c r="M10" s="158"/>
    </row>
    <row r="11" spans="1:13" ht="15" customHeight="1" x14ac:dyDescent="0.25">
      <c r="A11" s="675" t="s">
        <v>406</v>
      </c>
      <c r="B11" s="676"/>
      <c r="C11" s="10"/>
      <c r="D11" s="108"/>
      <c r="E11" s="108"/>
      <c r="F11" s="108"/>
      <c r="G11" s="108"/>
      <c r="H11" s="108"/>
      <c r="I11" s="158"/>
      <c r="J11" s="158"/>
      <c r="K11" s="158"/>
      <c r="L11" s="158"/>
      <c r="M11" s="158"/>
    </row>
    <row r="12" spans="1:13" ht="21.95" customHeight="1" x14ac:dyDescent="0.25">
      <c r="A12" s="495" t="s">
        <v>493</v>
      </c>
      <c r="B12" s="490" t="s">
        <v>494</v>
      </c>
      <c r="C12" s="491">
        <v>180</v>
      </c>
      <c r="D12" s="491">
        <v>1.17</v>
      </c>
      <c r="E12" s="491">
        <v>0.26</v>
      </c>
      <c r="F12" s="491">
        <v>10.53</v>
      </c>
      <c r="G12" s="492">
        <v>55.9</v>
      </c>
      <c r="H12" s="491">
        <v>78</v>
      </c>
      <c r="I12" s="158"/>
      <c r="J12" s="158"/>
      <c r="K12" s="158"/>
      <c r="L12" s="158"/>
      <c r="M12" s="158"/>
    </row>
    <row r="13" spans="1:13" ht="15.75" x14ac:dyDescent="0.25">
      <c r="A13" s="68"/>
      <c r="B13" s="355" t="s">
        <v>26</v>
      </c>
      <c r="C13" s="416"/>
      <c r="D13" s="345">
        <f>SUM(D12:D12)</f>
        <v>1.17</v>
      </c>
      <c r="E13" s="345">
        <f>SUM(E12:E12)</f>
        <v>0.26</v>
      </c>
      <c r="F13" s="345">
        <f>SUM(F12:F12)</f>
        <v>10.53</v>
      </c>
      <c r="G13" s="346">
        <f>SUM(G12:G12)</f>
        <v>55.9</v>
      </c>
      <c r="H13" s="345">
        <f>SUM(H12:H12)</f>
        <v>78</v>
      </c>
      <c r="I13" s="97" t="e">
        <f>SUM(I5:I12)</f>
        <v>#REF!</v>
      </c>
      <c r="J13" s="97" t="e">
        <f>SUM(J5:J12)</f>
        <v>#REF!</v>
      </c>
      <c r="K13" s="97" t="e">
        <f>SUM(K5:K12)</f>
        <v>#REF!</v>
      </c>
      <c r="L13" s="104" t="e">
        <f>SUM(L5:L12)</f>
        <v>#REF!</v>
      </c>
      <c r="M13" s="97">
        <f>SUM(M5:M12)</f>
        <v>0.26</v>
      </c>
    </row>
    <row r="14" spans="1:13" ht="16.5" x14ac:dyDescent="0.25">
      <c r="A14" s="720" t="s">
        <v>20</v>
      </c>
      <c r="B14" s="721"/>
      <c r="C14" s="371"/>
      <c r="D14" s="213"/>
      <c r="E14" s="213"/>
      <c r="F14" s="213"/>
      <c r="G14" s="214"/>
      <c r="H14" s="213" t="s">
        <v>5</v>
      </c>
      <c r="I14" s="213"/>
      <c r="J14" s="213"/>
      <c r="K14" s="213"/>
      <c r="L14" s="214"/>
      <c r="M14" s="213" t="s">
        <v>5</v>
      </c>
    </row>
    <row r="15" spans="1:13" ht="24.75" customHeight="1" x14ac:dyDescent="0.25">
      <c r="A15" s="521" t="s">
        <v>353</v>
      </c>
      <c r="B15" s="490" t="s">
        <v>312</v>
      </c>
      <c r="C15" s="542">
        <v>100</v>
      </c>
      <c r="D15" s="528">
        <v>1</v>
      </c>
      <c r="E15" s="528">
        <v>10.199999999999999</v>
      </c>
      <c r="F15" s="528">
        <v>3.5</v>
      </c>
      <c r="G15" s="528">
        <v>110</v>
      </c>
      <c r="H15" s="528">
        <v>16.5</v>
      </c>
      <c r="I15" s="55"/>
      <c r="J15" s="55"/>
      <c r="K15" s="55"/>
      <c r="L15" s="55"/>
      <c r="M15" s="55"/>
    </row>
    <row r="16" spans="1:13" ht="25.5" customHeight="1" x14ac:dyDescent="0.25">
      <c r="A16" s="521" t="s">
        <v>354</v>
      </c>
      <c r="B16" s="490" t="s">
        <v>355</v>
      </c>
      <c r="C16" s="500">
        <v>250</v>
      </c>
      <c r="D16" s="491">
        <v>7.88</v>
      </c>
      <c r="E16" s="491">
        <v>3.86</v>
      </c>
      <c r="F16" s="491">
        <v>12.12</v>
      </c>
      <c r="G16" s="501">
        <v>114.8</v>
      </c>
      <c r="H16" s="501">
        <v>9.6999999999999993</v>
      </c>
      <c r="I16" s="82"/>
      <c r="J16" s="82"/>
      <c r="K16" s="82"/>
      <c r="L16" s="133"/>
      <c r="M16" s="55"/>
    </row>
    <row r="17" spans="1:13" ht="17.100000000000001" customHeight="1" x14ac:dyDescent="0.25">
      <c r="A17" s="521" t="s">
        <v>425</v>
      </c>
      <c r="B17" s="490" t="s">
        <v>358</v>
      </c>
      <c r="C17" s="500">
        <v>325</v>
      </c>
      <c r="D17" s="501">
        <v>26.5</v>
      </c>
      <c r="E17" s="501">
        <v>28.4</v>
      </c>
      <c r="F17" s="501">
        <v>33.799999999999997</v>
      </c>
      <c r="G17" s="501">
        <v>497</v>
      </c>
      <c r="H17" s="501">
        <v>14.4</v>
      </c>
      <c r="I17" s="16"/>
      <c r="J17" s="16"/>
      <c r="K17" s="16"/>
      <c r="L17" s="16"/>
      <c r="M17" s="16"/>
    </row>
    <row r="18" spans="1:13" ht="21.95" customHeight="1" x14ac:dyDescent="0.25">
      <c r="A18" s="505" t="s">
        <v>495</v>
      </c>
      <c r="B18" s="602" t="s">
        <v>356</v>
      </c>
      <c r="C18" s="542">
        <v>200</v>
      </c>
      <c r="D18" s="501">
        <v>0.5</v>
      </c>
      <c r="E18" s="501">
        <v>0</v>
      </c>
      <c r="F18" s="501">
        <v>19.8</v>
      </c>
      <c r="G18" s="501">
        <v>81</v>
      </c>
      <c r="H18" s="501">
        <v>0.02</v>
      </c>
      <c r="I18" s="55"/>
      <c r="J18" s="55"/>
      <c r="K18" s="55"/>
      <c r="L18" s="55"/>
      <c r="M18" s="55"/>
    </row>
    <row r="19" spans="1:13" ht="24" customHeight="1" x14ac:dyDescent="0.25">
      <c r="A19" s="507" t="s">
        <v>515</v>
      </c>
      <c r="B19" s="490" t="s">
        <v>10</v>
      </c>
      <c r="C19" s="508">
        <v>80</v>
      </c>
      <c r="D19" s="501">
        <v>3.36</v>
      </c>
      <c r="E19" s="501">
        <v>0.48</v>
      </c>
      <c r="F19" s="501">
        <v>23.52</v>
      </c>
      <c r="G19" s="501">
        <v>141</v>
      </c>
      <c r="H19" s="501">
        <v>0</v>
      </c>
      <c r="I19" s="55"/>
      <c r="J19" s="55"/>
      <c r="K19" s="55"/>
      <c r="L19" s="55"/>
      <c r="M19" s="55"/>
    </row>
    <row r="20" spans="1:13" ht="24" customHeight="1" x14ac:dyDescent="0.25">
      <c r="A20" s="507" t="s">
        <v>516</v>
      </c>
      <c r="B20" s="490" t="s">
        <v>4</v>
      </c>
      <c r="C20" s="500">
        <v>60</v>
      </c>
      <c r="D20" s="501">
        <v>1.84</v>
      </c>
      <c r="E20" s="501">
        <v>0.48</v>
      </c>
      <c r="F20" s="501">
        <v>13.36</v>
      </c>
      <c r="G20" s="501">
        <v>69.599999999999994</v>
      </c>
      <c r="H20" s="501">
        <v>0</v>
      </c>
      <c r="I20" s="55"/>
      <c r="J20" s="55"/>
      <c r="K20" s="55"/>
      <c r="L20" s="55"/>
      <c r="M20" s="55"/>
    </row>
    <row r="21" spans="1:13" ht="15.75" customHeight="1" x14ac:dyDescent="0.25">
      <c r="A21" s="79"/>
      <c r="B21" s="355" t="s">
        <v>26</v>
      </c>
      <c r="C21" s="302"/>
      <c r="D21" s="345">
        <f t="shared" ref="D21:M21" si="0">SUM(D15:D20)</f>
        <v>41.08</v>
      </c>
      <c r="E21" s="345">
        <f t="shared" si="0"/>
        <v>43.419999999999987</v>
      </c>
      <c r="F21" s="345">
        <f t="shared" si="0"/>
        <v>106.1</v>
      </c>
      <c r="G21" s="346">
        <f t="shared" si="0"/>
        <v>1013.4</v>
      </c>
      <c r="H21" s="178">
        <f t="shared" si="0"/>
        <v>40.620000000000005</v>
      </c>
      <c r="I21" s="97">
        <f t="shared" si="0"/>
        <v>0</v>
      </c>
      <c r="J21" s="97">
        <f t="shared" si="0"/>
        <v>0</v>
      </c>
      <c r="K21" s="97">
        <f t="shared" si="0"/>
        <v>0</v>
      </c>
      <c r="L21" s="104">
        <f t="shared" si="0"/>
        <v>0</v>
      </c>
      <c r="M21" s="185">
        <f t="shared" si="0"/>
        <v>0</v>
      </c>
    </row>
    <row r="22" spans="1:13" ht="15.75" customHeight="1" x14ac:dyDescent="0.25">
      <c r="A22" s="720" t="s">
        <v>6</v>
      </c>
      <c r="B22" s="722"/>
      <c r="C22" s="369"/>
      <c r="D22" s="203"/>
      <c r="E22" s="203"/>
      <c r="F22" s="203"/>
      <c r="G22" s="204"/>
      <c r="H22" s="203"/>
      <c r="I22" s="203"/>
      <c r="J22" s="203"/>
      <c r="K22" s="203"/>
      <c r="L22" s="204"/>
      <c r="M22" s="203"/>
    </row>
    <row r="23" spans="1:13" ht="23.25" customHeight="1" x14ac:dyDescent="0.25">
      <c r="A23" s="495" t="s">
        <v>404</v>
      </c>
      <c r="B23" s="510" t="s">
        <v>492</v>
      </c>
      <c r="C23" s="492">
        <v>200</v>
      </c>
      <c r="D23" s="501">
        <v>0.2</v>
      </c>
      <c r="E23" s="501">
        <v>20.2</v>
      </c>
      <c r="F23" s="501">
        <v>92</v>
      </c>
      <c r="G23" s="501">
        <v>4</v>
      </c>
      <c r="H23" s="491">
        <v>0</v>
      </c>
      <c r="I23" s="203"/>
      <c r="J23" s="203"/>
      <c r="K23" s="203"/>
      <c r="L23" s="204"/>
      <c r="M23" s="203"/>
    </row>
    <row r="24" spans="1:13" ht="15" customHeight="1" x14ac:dyDescent="0.25">
      <c r="A24" s="495" t="s">
        <v>237</v>
      </c>
      <c r="B24" s="548" t="s">
        <v>238</v>
      </c>
      <c r="C24" s="492">
        <v>100</v>
      </c>
      <c r="D24" s="501">
        <v>8.5</v>
      </c>
      <c r="E24" s="501">
        <v>14</v>
      </c>
      <c r="F24" s="501">
        <v>41</v>
      </c>
      <c r="G24" s="501">
        <v>220</v>
      </c>
      <c r="H24" s="501">
        <v>0</v>
      </c>
      <c r="I24" s="55"/>
      <c r="J24" s="55"/>
      <c r="K24" s="55"/>
      <c r="L24" s="55"/>
      <c r="M24" s="367"/>
    </row>
    <row r="25" spans="1:13" ht="15" hidden="1" customHeight="1" x14ac:dyDescent="0.25">
      <c r="A25" s="364" t="s">
        <v>237</v>
      </c>
      <c r="B25" s="86" t="s">
        <v>238</v>
      </c>
      <c r="C25" s="24">
        <v>100</v>
      </c>
      <c r="D25" s="55">
        <v>8.5</v>
      </c>
      <c r="E25" s="55">
        <v>14</v>
      </c>
      <c r="F25" s="55">
        <v>41</v>
      </c>
      <c r="G25" s="55">
        <v>220</v>
      </c>
      <c r="H25" s="55">
        <v>0</v>
      </c>
      <c r="I25" s="55"/>
      <c r="J25" s="55"/>
      <c r="K25" s="55"/>
      <c r="L25" s="55"/>
      <c r="M25" s="55"/>
    </row>
    <row r="26" spans="1:13" ht="0.75" hidden="1" customHeight="1" x14ac:dyDescent="0.25">
      <c r="A26" s="364" t="s">
        <v>237</v>
      </c>
      <c r="B26" s="86" t="s">
        <v>238</v>
      </c>
      <c r="C26" s="24">
        <v>100</v>
      </c>
      <c r="D26" s="55">
        <v>8.5</v>
      </c>
      <c r="E26" s="55">
        <v>14</v>
      </c>
      <c r="F26" s="55">
        <v>41</v>
      </c>
      <c r="G26" s="55">
        <v>220</v>
      </c>
      <c r="H26" s="55">
        <v>0</v>
      </c>
      <c r="I26" s="55"/>
      <c r="J26" s="55"/>
      <c r="K26" s="55"/>
      <c r="L26" s="55"/>
      <c r="M26" s="55"/>
    </row>
    <row r="27" spans="1:13" ht="15.75" x14ac:dyDescent="0.25">
      <c r="A27" s="79"/>
      <c r="B27" s="355" t="s">
        <v>26</v>
      </c>
      <c r="C27" s="358"/>
      <c r="D27" s="178">
        <f>SUM(D24:D26)</f>
        <v>25.5</v>
      </c>
      <c r="E27" s="178">
        <f>SUM(E24:E26)</f>
        <v>42</v>
      </c>
      <c r="F27" s="178">
        <f>SUM(F24:F26)</f>
        <v>123</v>
      </c>
      <c r="G27" s="179">
        <v>266</v>
      </c>
      <c r="H27" s="178">
        <f>SUM(H24:H26)</f>
        <v>0</v>
      </c>
      <c r="I27" s="185">
        <f>SUM(I24:I26)</f>
        <v>0</v>
      </c>
      <c r="J27" s="185">
        <f>SUM(J24:J26)</f>
        <v>0</v>
      </c>
      <c r="K27" s="185">
        <f>SUM(K24:K26)</f>
        <v>0</v>
      </c>
      <c r="L27" s="188">
        <v>395</v>
      </c>
      <c r="M27" s="185">
        <f>SUM(M24:M26)</f>
        <v>0</v>
      </c>
    </row>
    <row r="28" spans="1:13" hidden="1" x14ac:dyDescent="0.25">
      <c r="A28" s="716" t="s">
        <v>7</v>
      </c>
      <c r="B28" s="717"/>
      <c r="C28" s="370"/>
      <c r="D28" s="209"/>
      <c r="E28" s="209"/>
      <c r="F28" s="209"/>
      <c r="G28" s="209">
        <f>SUM(G24:G27)</f>
        <v>926</v>
      </c>
      <c r="H28" s="209"/>
      <c r="I28" s="209"/>
      <c r="J28" s="209"/>
      <c r="K28" s="209"/>
      <c r="L28" s="209">
        <f>SUM(L24:L26)</f>
        <v>0</v>
      </c>
      <c r="M28" s="209"/>
    </row>
    <row r="29" spans="1:13" ht="16.5" x14ac:dyDescent="0.25">
      <c r="A29" s="720" t="s">
        <v>7</v>
      </c>
      <c r="B29" s="723"/>
      <c r="C29" s="370"/>
      <c r="D29" s="209"/>
      <c r="E29" s="209"/>
      <c r="F29" s="209"/>
      <c r="G29" s="209"/>
      <c r="H29" s="209"/>
      <c r="I29" s="209"/>
      <c r="J29" s="209"/>
      <c r="K29" s="209"/>
      <c r="L29" s="209"/>
      <c r="M29" s="209"/>
    </row>
    <row r="30" spans="1:13" ht="24" customHeight="1" x14ac:dyDescent="0.25">
      <c r="A30" s="521" t="s">
        <v>496</v>
      </c>
      <c r="B30" s="603" t="s">
        <v>451</v>
      </c>
      <c r="C30" s="604">
        <v>100</v>
      </c>
      <c r="D30" s="528">
        <v>3.1</v>
      </c>
      <c r="E30" s="528">
        <v>6.9</v>
      </c>
      <c r="F30" s="528">
        <v>21.9</v>
      </c>
      <c r="G30" s="528">
        <v>162</v>
      </c>
      <c r="H30" s="528">
        <v>10.199999999999999</v>
      </c>
      <c r="I30" s="209"/>
      <c r="J30" s="209"/>
      <c r="K30" s="209"/>
      <c r="L30" s="209"/>
      <c r="M30" s="209"/>
    </row>
    <row r="31" spans="1:13" ht="24" customHeight="1" x14ac:dyDescent="0.25">
      <c r="A31" s="521" t="s">
        <v>536</v>
      </c>
      <c r="B31" s="490" t="s">
        <v>330</v>
      </c>
      <c r="C31" s="500">
        <v>150</v>
      </c>
      <c r="D31" s="501">
        <v>15</v>
      </c>
      <c r="E31" s="501">
        <v>10.7</v>
      </c>
      <c r="F31" s="501">
        <v>9.2799999999999994</v>
      </c>
      <c r="G31" s="501">
        <v>188</v>
      </c>
      <c r="H31" s="501">
        <v>0.85</v>
      </c>
      <c r="I31" s="55"/>
      <c r="J31" s="55"/>
      <c r="K31" s="55"/>
      <c r="L31" s="367"/>
      <c r="M31" s="55"/>
    </row>
    <row r="32" spans="1:13" ht="21.95" customHeight="1" x14ac:dyDescent="0.25">
      <c r="A32" s="521" t="s">
        <v>450</v>
      </c>
      <c r="B32" s="490" t="s">
        <v>449</v>
      </c>
      <c r="C32" s="605">
        <v>200</v>
      </c>
      <c r="D32" s="501">
        <v>7.4</v>
      </c>
      <c r="E32" s="501">
        <v>7.2</v>
      </c>
      <c r="F32" s="501">
        <v>7.8</v>
      </c>
      <c r="G32" s="501">
        <v>126</v>
      </c>
      <c r="H32" s="501">
        <v>34</v>
      </c>
      <c r="I32" s="209"/>
      <c r="J32" s="209"/>
      <c r="K32" s="209"/>
      <c r="L32" s="209"/>
      <c r="M32" s="209"/>
    </row>
    <row r="33" spans="1:13" ht="21.95" customHeight="1" x14ac:dyDescent="0.25">
      <c r="A33" s="521" t="s">
        <v>520</v>
      </c>
      <c r="B33" s="490" t="s">
        <v>521</v>
      </c>
      <c r="C33" s="605">
        <v>200</v>
      </c>
      <c r="D33" s="501">
        <v>0.3</v>
      </c>
      <c r="E33" s="501">
        <v>0.6</v>
      </c>
      <c r="F33" s="501">
        <v>7.1</v>
      </c>
      <c r="G33" s="501">
        <v>35</v>
      </c>
      <c r="H33" s="501">
        <v>9.64</v>
      </c>
      <c r="I33" s="209"/>
      <c r="J33" s="209"/>
      <c r="K33" s="209"/>
      <c r="L33" s="209"/>
      <c r="M33" s="209"/>
    </row>
    <row r="34" spans="1:13" s="359" customFormat="1" ht="23.25" customHeight="1" x14ac:dyDescent="0.2">
      <c r="A34" s="507" t="s">
        <v>515</v>
      </c>
      <c r="B34" s="490" t="s">
        <v>10</v>
      </c>
      <c r="C34" s="508">
        <v>80</v>
      </c>
      <c r="D34" s="501">
        <v>3.36</v>
      </c>
      <c r="E34" s="501">
        <v>0.48</v>
      </c>
      <c r="F34" s="501">
        <v>23.52</v>
      </c>
      <c r="G34" s="501">
        <v>141</v>
      </c>
      <c r="H34" s="501">
        <v>0</v>
      </c>
      <c r="I34" s="344"/>
      <c r="J34" s="344"/>
      <c r="K34" s="344"/>
      <c r="L34" s="344"/>
      <c r="M34" s="344"/>
    </row>
    <row r="35" spans="1:13" s="359" customFormat="1" ht="23.25" customHeight="1" x14ac:dyDescent="0.2">
      <c r="A35" s="507" t="s">
        <v>516</v>
      </c>
      <c r="B35" s="490" t="s">
        <v>4</v>
      </c>
      <c r="C35" s="500">
        <v>40</v>
      </c>
      <c r="D35" s="501">
        <v>1.84</v>
      </c>
      <c r="E35" s="501">
        <v>0.48</v>
      </c>
      <c r="F35" s="501">
        <v>13.36</v>
      </c>
      <c r="G35" s="501">
        <v>46.5</v>
      </c>
      <c r="H35" s="501">
        <v>0</v>
      </c>
      <c r="I35" s="264"/>
      <c r="J35" s="264"/>
      <c r="K35" s="264"/>
      <c r="L35" s="264"/>
      <c r="M35" s="264"/>
    </row>
    <row r="36" spans="1:13" ht="15" customHeight="1" x14ac:dyDescent="0.25">
      <c r="A36" s="79"/>
      <c r="B36" s="355" t="s">
        <v>26</v>
      </c>
      <c r="C36" s="302"/>
      <c r="D36" s="345">
        <v>35.119999999999997</v>
      </c>
      <c r="E36" s="345">
        <v>10.58</v>
      </c>
      <c r="F36" s="345">
        <v>86.01</v>
      </c>
      <c r="G36" s="346">
        <v>725</v>
      </c>
      <c r="H36" s="345">
        <f>SUM(H31:H35)</f>
        <v>44.49</v>
      </c>
      <c r="I36" s="209"/>
      <c r="J36" s="209"/>
      <c r="K36" s="209"/>
      <c r="L36" s="209"/>
      <c r="M36" s="209"/>
    </row>
    <row r="37" spans="1:13" ht="15" customHeight="1" x14ac:dyDescent="0.25">
      <c r="A37" s="724" t="s">
        <v>53</v>
      </c>
      <c r="B37" s="722"/>
      <c r="C37" s="369"/>
      <c r="D37" s="203"/>
      <c r="E37" s="203"/>
      <c r="F37" s="203"/>
      <c r="G37" s="204"/>
      <c r="H37" s="203"/>
      <c r="I37" s="209"/>
      <c r="J37" s="209"/>
      <c r="K37" s="209"/>
      <c r="L37" s="209"/>
      <c r="M37" s="209"/>
    </row>
    <row r="38" spans="1:13" ht="21.95" customHeight="1" x14ac:dyDescent="0.25">
      <c r="A38" s="521" t="s">
        <v>357</v>
      </c>
      <c r="B38" s="581" t="s">
        <v>338</v>
      </c>
      <c r="C38" s="542">
        <v>200</v>
      </c>
      <c r="D38" s="520">
        <v>10</v>
      </c>
      <c r="E38" s="520">
        <v>6.4</v>
      </c>
      <c r="F38" s="520">
        <v>17</v>
      </c>
      <c r="G38" s="528">
        <v>174</v>
      </c>
      <c r="H38" s="566">
        <v>1.2</v>
      </c>
      <c r="I38" s="55"/>
      <c r="J38" s="55"/>
      <c r="K38" s="55"/>
      <c r="L38" s="55"/>
      <c r="M38" s="55"/>
    </row>
    <row r="39" spans="1:13" ht="15" hidden="1" customHeight="1" x14ac:dyDescent="0.25">
      <c r="A39" s="365"/>
      <c r="B39" s="40"/>
      <c r="C39" s="41"/>
      <c r="D39" s="82"/>
      <c r="E39" s="82"/>
      <c r="F39" s="82"/>
      <c r="G39" s="82"/>
      <c r="H39" s="82"/>
      <c r="I39" s="97">
        <f>SUM(I31:I38)</f>
        <v>0</v>
      </c>
      <c r="J39" s="97">
        <f>SUM(J31:J38)</f>
        <v>0</v>
      </c>
      <c r="K39" s="97">
        <f>SUM(K31:K38)</f>
        <v>0</v>
      </c>
      <c r="L39" s="104">
        <v>507</v>
      </c>
      <c r="M39" s="97">
        <f>SUM(M31:M38)</f>
        <v>0</v>
      </c>
    </row>
    <row r="40" spans="1:13" ht="15.75" customHeight="1" x14ac:dyDescent="0.25">
      <c r="A40" s="33"/>
      <c r="B40" s="355" t="s">
        <v>26</v>
      </c>
      <c r="C40" s="302"/>
      <c r="D40" s="345">
        <f>SUM(D38:D39)</f>
        <v>10</v>
      </c>
      <c r="E40" s="345">
        <f>SUM(E38:E39)</f>
        <v>6.4</v>
      </c>
      <c r="F40" s="345">
        <f>SUM(F38:F39)</f>
        <v>17</v>
      </c>
      <c r="G40" s="346">
        <f>SUM(G38:G39)</f>
        <v>174</v>
      </c>
      <c r="H40" s="178">
        <f>SUM(H38:H39)</f>
        <v>1.2</v>
      </c>
      <c r="I40" s="203"/>
      <c r="J40" s="203"/>
      <c r="K40" s="203"/>
      <c r="L40" s="204"/>
      <c r="M40" s="203"/>
    </row>
    <row r="41" spans="1:13" ht="24" hidden="1" customHeight="1" x14ac:dyDescent="0.25">
      <c r="A41" s="79"/>
      <c r="B41" s="20"/>
      <c r="C41" s="17"/>
      <c r="D41" s="56"/>
      <c r="E41" s="56"/>
      <c r="F41" s="56"/>
      <c r="G41" s="56"/>
      <c r="H41" s="56"/>
      <c r="I41" s="55"/>
      <c r="J41" s="55"/>
      <c r="K41" s="55"/>
      <c r="L41" s="55"/>
      <c r="M41" s="55"/>
    </row>
    <row r="42" spans="1:13" ht="15" customHeight="1" x14ac:dyDescent="0.25">
      <c r="A42" s="361"/>
      <c r="B42" s="20"/>
      <c r="C42" s="17"/>
      <c r="D42" s="56"/>
      <c r="E42" s="56"/>
      <c r="F42" s="56"/>
      <c r="G42" s="56"/>
      <c r="H42" s="56"/>
      <c r="I42" s="55"/>
      <c r="J42" s="55"/>
      <c r="K42" s="55"/>
      <c r="L42" s="55"/>
      <c r="M42" s="55"/>
    </row>
    <row r="43" spans="1:13" ht="15.75" x14ac:dyDescent="0.25">
      <c r="A43" s="189"/>
      <c r="B43" s="397" t="s">
        <v>501</v>
      </c>
      <c r="C43" s="357"/>
      <c r="D43" s="345">
        <f>SUM(D40,D36,D27,D21,D13)</f>
        <v>112.87</v>
      </c>
      <c r="E43" s="345">
        <f>SUM(E40,E36,E27,E21,E13)</f>
        <v>102.66</v>
      </c>
      <c r="F43" s="345">
        <f>SUM(F40,F36,F27,F21,F13)</f>
        <v>342.64</v>
      </c>
      <c r="G43" s="346">
        <v>2823</v>
      </c>
      <c r="H43" s="347">
        <v>318.27999999999997</v>
      </c>
      <c r="I43" s="55"/>
      <c r="J43" s="55"/>
      <c r="K43" s="55"/>
      <c r="L43" s="55"/>
      <c r="M43" s="55"/>
    </row>
    <row r="44" spans="1:13" ht="23.25" customHeight="1" x14ac:dyDescent="0.25">
      <c r="B44" s="25"/>
      <c r="C44" s="25"/>
      <c r="D44" s="25"/>
      <c r="E44" s="25"/>
      <c r="F44" s="25"/>
      <c r="G44" s="25"/>
      <c r="H44" s="25"/>
      <c r="I44" s="82"/>
      <c r="J44" s="82"/>
      <c r="K44" s="82"/>
      <c r="L44" s="82"/>
      <c r="M44" s="82"/>
    </row>
    <row r="45" spans="1:13" x14ac:dyDescent="0.25">
      <c r="A45" s="368" t="s">
        <v>394</v>
      </c>
      <c r="B45" s="368"/>
      <c r="C45" s="368"/>
      <c r="D45" s="368"/>
      <c r="E45" s="368"/>
      <c r="F45" s="368"/>
      <c r="G45" s="368"/>
      <c r="H45" s="368"/>
      <c r="I45" s="97">
        <f>SUM(I41:I44)</f>
        <v>0</v>
      </c>
      <c r="J45" s="97">
        <f>SUM(J41:J44)</f>
        <v>0</v>
      </c>
      <c r="K45" s="97">
        <f>SUM(K41:K44)</f>
        <v>0</v>
      </c>
      <c r="L45" s="104">
        <f>SUM(L41:L44)</f>
        <v>0</v>
      </c>
      <c r="M45" s="185">
        <f>SUM(M41:M44)</f>
        <v>0</v>
      </c>
    </row>
    <row r="46" spans="1:13" ht="0.75" customHeight="1" x14ac:dyDescent="0.25">
      <c r="I46" s="56"/>
      <c r="J46" s="56"/>
      <c r="K46" s="56"/>
      <c r="L46" s="56"/>
      <c r="M46" s="56"/>
    </row>
    <row r="47" spans="1:13" x14ac:dyDescent="0.25">
      <c r="I47" s="98" t="e">
        <f>SUM(I45,I39,I27,I21,I13)</f>
        <v>#REF!</v>
      </c>
      <c r="J47" s="98" t="e">
        <f>SUM(J45,J39,J27,J21,J13)</f>
        <v>#REF!</v>
      </c>
      <c r="K47" s="98" t="e">
        <f>SUM(K45,K39,K27,K21,K13)</f>
        <v>#REF!</v>
      </c>
      <c r="L47" s="99">
        <v>2574</v>
      </c>
      <c r="M47" s="107">
        <f>M45+M39+M27+M21+M13</f>
        <v>0.26</v>
      </c>
    </row>
    <row r="48" spans="1:13" ht="25.5" customHeight="1" x14ac:dyDescent="0.25">
      <c r="I48" s="25"/>
      <c r="J48" s="25"/>
      <c r="K48" s="25"/>
      <c r="L48" s="25"/>
      <c r="M48" s="25"/>
    </row>
    <row r="49" spans="9:16" x14ac:dyDescent="0.25">
      <c r="I49" s="368"/>
      <c r="J49" s="368"/>
      <c r="K49" s="368"/>
      <c r="L49" s="368"/>
      <c r="M49" s="368"/>
      <c r="N49" s="368"/>
      <c r="O49" s="368"/>
      <c r="P49" s="368"/>
    </row>
  </sheetData>
  <mergeCells count="10">
    <mergeCell ref="D1:H1"/>
    <mergeCell ref="I1:M1"/>
    <mergeCell ref="A2:A3"/>
    <mergeCell ref="A4:B4"/>
    <mergeCell ref="A11:B11"/>
    <mergeCell ref="A14:B14"/>
    <mergeCell ref="A22:B22"/>
    <mergeCell ref="A28:B28"/>
    <mergeCell ref="A29:B29"/>
    <mergeCell ref="A37:B37"/>
  </mergeCells>
  <pageMargins left="0.59055118110236227" right="0.39370078740157483" top="0.39370078740157483" bottom="0.39370078740157483" header="0" footer="0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86" zoomScaleNormal="86" workbookViewId="0">
      <selection activeCell="B17" sqref="B17"/>
    </sheetView>
  </sheetViews>
  <sheetFormatPr defaultRowHeight="15" x14ac:dyDescent="0.25"/>
  <cols>
    <col min="1" max="1" width="11.7109375" customWidth="1"/>
    <col min="2" max="2" width="30.7109375" customWidth="1"/>
    <col min="3" max="5" width="8.7109375" customWidth="1"/>
    <col min="6" max="6" width="10.28515625" customWidth="1"/>
    <col min="7" max="8" width="8.7109375" customWidth="1"/>
    <col min="9" max="9" width="7.28515625" hidden="1" customWidth="1"/>
    <col min="10" max="10" width="6.85546875" hidden="1" customWidth="1"/>
    <col min="11" max="11" width="8" hidden="1" customWidth="1"/>
    <col min="12" max="12" width="9.5703125" hidden="1" customWidth="1"/>
    <col min="13" max="13" width="6.5703125" hidden="1" customWidth="1"/>
    <col min="14" max="14" width="7.7109375" customWidth="1"/>
    <col min="15" max="15" width="9.140625" hidden="1" customWidth="1"/>
    <col min="16" max="16" width="15.5703125" customWidth="1"/>
    <col min="17" max="17" width="15.85546875" customWidth="1"/>
    <col min="18" max="18" width="9.140625" customWidth="1"/>
    <col min="19" max="19" width="0.140625" customWidth="1"/>
  </cols>
  <sheetData>
    <row r="1" spans="1:14" ht="26.25" x14ac:dyDescent="0.25">
      <c r="A1" s="181" t="s">
        <v>0</v>
      </c>
      <c r="B1" s="27"/>
      <c r="C1" s="286" t="s">
        <v>115</v>
      </c>
      <c r="D1" s="655" t="s">
        <v>115</v>
      </c>
      <c r="E1" s="656"/>
      <c r="F1" s="656"/>
      <c r="G1" s="656"/>
      <c r="H1" s="657"/>
      <c r="I1" s="646" t="s">
        <v>114</v>
      </c>
      <c r="J1" s="646"/>
      <c r="K1" s="646"/>
      <c r="L1" s="646"/>
      <c r="M1" s="646"/>
    </row>
    <row r="2" spans="1:14" ht="38.25" x14ac:dyDescent="0.25">
      <c r="A2" s="662" t="s">
        <v>23</v>
      </c>
      <c r="B2" s="123" t="s">
        <v>1</v>
      </c>
      <c r="C2" s="4" t="s">
        <v>502</v>
      </c>
      <c r="D2" s="124" t="s">
        <v>35</v>
      </c>
      <c r="E2" s="124" t="s">
        <v>36</v>
      </c>
      <c r="F2" s="124" t="s">
        <v>30</v>
      </c>
      <c r="G2" s="124" t="s">
        <v>31</v>
      </c>
      <c r="H2" s="125" t="s">
        <v>40</v>
      </c>
      <c r="I2" s="124" t="s">
        <v>35</v>
      </c>
      <c r="J2" s="124" t="s">
        <v>41</v>
      </c>
      <c r="K2" s="124" t="s">
        <v>30</v>
      </c>
      <c r="L2" s="124" t="s">
        <v>31</v>
      </c>
      <c r="M2" s="125" t="s">
        <v>40</v>
      </c>
    </row>
    <row r="3" spans="1:14" ht="15" customHeight="1" x14ac:dyDescent="0.25">
      <c r="A3" s="662"/>
      <c r="B3" s="8" t="s">
        <v>567</v>
      </c>
      <c r="C3" s="127"/>
      <c r="D3" s="1"/>
      <c r="E3" s="1"/>
      <c r="F3" s="1"/>
      <c r="G3" s="1"/>
      <c r="H3" s="36"/>
      <c r="I3" s="1"/>
      <c r="J3" s="1"/>
      <c r="K3" s="1"/>
      <c r="L3" s="1"/>
      <c r="M3" s="36"/>
    </row>
    <row r="4" spans="1:14" ht="15" customHeight="1" x14ac:dyDescent="0.25">
      <c r="A4" s="725" t="s">
        <v>3</v>
      </c>
      <c r="B4" s="726"/>
      <c r="C4" s="118"/>
      <c r="D4" s="218"/>
      <c r="E4" s="218"/>
      <c r="F4" s="218"/>
      <c r="G4" s="219"/>
      <c r="H4" s="220"/>
      <c r="I4" s="220"/>
      <c r="J4" s="220"/>
      <c r="K4" s="220"/>
      <c r="L4" s="200"/>
      <c r="M4" s="220"/>
    </row>
    <row r="5" spans="1:14" ht="21" customHeight="1" x14ac:dyDescent="0.25">
      <c r="A5" s="495" t="s">
        <v>340</v>
      </c>
      <c r="B5" s="535" t="s">
        <v>93</v>
      </c>
      <c r="C5" s="492">
        <v>45</v>
      </c>
      <c r="D5" s="501">
        <v>6.7</v>
      </c>
      <c r="E5" s="501">
        <v>9.5</v>
      </c>
      <c r="F5" s="501">
        <v>9.9</v>
      </c>
      <c r="G5" s="501">
        <v>153</v>
      </c>
      <c r="H5" s="504">
        <v>0.1</v>
      </c>
      <c r="I5" s="55"/>
      <c r="J5" s="55"/>
      <c r="K5" s="55"/>
      <c r="L5" s="55"/>
      <c r="M5" s="55"/>
    </row>
    <row r="6" spans="1:14" ht="21" customHeight="1" x14ac:dyDescent="0.25">
      <c r="A6" s="521" t="s">
        <v>544</v>
      </c>
      <c r="B6" s="548" t="s">
        <v>543</v>
      </c>
      <c r="C6" s="542">
        <v>200</v>
      </c>
      <c r="D6" s="501">
        <v>13.3</v>
      </c>
      <c r="E6" s="501">
        <v>15.7</v>
      </c>
      <c r="F6" s="501">
        <v>7.2</v>
      </c>
      <c r="G6" s="501">
        <v>224</v>
      </c>
      <c r="H6" s="501">
        <v>2.4</v>
      </c>
      <c r="I6" s="55"/>
      <c r="J6" s="55"/>
      <c r="K6" s="55"/>
      <c r="L6" s="55"/>
      <c r="M6" s="55"/>
      <c r="N6" s="48"/>
    </row>
    <row r="7" spans="1:14" ht="21" customHeight="1" x14ac:dyDescent="0.25">
      <c r="A7" s="521" t="s">
        <v>497</v>
      </c>
      <c r="B7" s="490" t="s">
        <v>498</v>
      </c>
      <c r="C7" s="542">
        <v>200</v>
      </c>
      <c r="D7" s="528">
        <v>0.3</v>
      </c>
      <c r="E7" s="528">
        <v>0</v>
      </c>
      <c r="F7" s="528">
        <v>10.84</v>
      </c>
      <c r="G7" s="528">
        <v>45.19</v>
      </c>
      <c r="H7" s="528">
        <v>3.72</v>
      </c>
      <c r="I7" s="55"/>
      <c r="J7" s="55"/>
      <c r="K7" s="55"/>
      <c r="L7" s="55"/>
      <c r="M7" s="55"/>
    </row>
    <row r="8" spans="1:14" ht="21" customHeight="1" x14ac:dyDescent="0.25">
      <c r="A8" s="507" t="s">
        <v>515</v>
      </c>
      <c r="B8" s="490" t="s">
        <v>10</v>
      </c>
      <c r="C8" s="500">
        <v>20</v>
      </c>
      <c r="D8" s="501">
        <v>1.1200000000000001</v>
      </c>
      <c r="E8" s="501">
        <v>0.16</v>
      </c>
      <c r="F8" s="501">
        <v>7.84</v>
      </c>
      <c r="G8" s="501">
        <v>47</v>
      </c>
      <c r="H8" s="504">
        <v>0</v>
      </c>
      <c r="I8" s="55"/>
      <c r="J8" s="55"/>
      <c r="K8" s="55"/>
      <c r="L8" s="55"/>
      <c r="M8" s="55"/>
    </row>
    <row r="9" spans="1:14" ht="21" customHeight="1" x14ac:dyDescent="0.25">
      <c r="A9" s="507" t="s">
        <v>516</v>
      </c>
      <c r="B9" s="490" t="s">
        <v>4</v>
      </c>
      <c r="C9" s="500">
        <v>20</v>
      </c>
      <c r="D9" s="501">
        <v>0.92</v>
      </c>
      <c r="E9" s="501">
        <v>0.24</v>
      </c>
      <c r="F9" s="501">
        <v>6.68</v>
      </c>
      <c r="G9" s="501">
        <v>34.799999999999997</v>
      </c>
      <c r="H9" s="504">
        <v>0</v>
      </c>
      <c r="I9" s="55"/>
      <c r="J9" s="55"/>
      <c r="K9" s="55"/>
      <c r="L9" s="55"/>
      <c r="M9" s="55"/>
    </row>
    <row r="10" spans="1:14" ht="15.75" x14ac:dyDescent="0.25">
      <c r="A10" s="373"/>
      <c r="B10" s="355" t="s">
        <v>26</v>
      </c>
      <c r="C10" s="374"/>
      <c r="D10" s="345">
        <f>SUM(D1:D9)</f>
        <v>22.340000000000003</v>
      </c>
      <c r="E10" s="345">
        <f>SUM(E1:E9)</f>
        <v>25.599999999999998</v>
      </c>
      <c r="F10" s="345">
        <f>SUM(F1:F9)</f>
        <v>42.46</v>
      </c>
      <c r="G10" s="346">
        <f>SUM(G5:G9)</f>
        <v>503.99</v>
      </c>
      <c r="H10" s="345">
        <f>SUM(H1:H9)</f>
        <v>6.2200000000000006</v>
      </c>
      <c r="I10" s="55"/>
      <c r="J10" s="55"/>
      <c r="K10" s="55"/>
      <c r="L10" s="55"/>
      <c r="M10" s="55"/>
    </row>
    <row r="11" spans="1:14" ht="15.75" x14ac:dyDescent="0.25">
      <c r="A11" s="675" t="s">
        <v>406</v>
      </c>
      <c r="B11" s="676"/>
      <c r="C11" s="372"/>
      <c r="D11" s="108"/>
      <c r="E11" s="108"/>
      <c r="F11" s="108"/>
      <c r="G11" s="108"/>
      <c r="H11" s="344"/>
      <c r="I11" s="55"/>
      <c r="J11" s="55"/>
      <c r="K11" s="55"/>
      <c r="L11" s="55"/>
      <c r="M11" s="55"/>
    </row>
    <row r="12" spans="1:14" ht="19.5" customHeight="1" x14ac:dyDescent="0.25">
      <c r="A12" s="495" t="s">
        <v>493</v>
      </c>
      <c r="B12" s="490" t="s">
        <v>494</v>
      </c>
      <c r="C12" s="547">
        <v>180</v>
      </c>
      <c r="D12" s="491">
        <v>0.56000000000000005</v>
      </c>
      <c r="E12" s="491">
        <v>0.56000000000000005</v>
      </c>
      <c r="F12" s="491">
        <v>13.72</v>
      </c>
      <c r="G12" s="492">
        <v>65.8</v>
      </c>
      <c r="H12" s="491">
        <v>14</v>
      </c>
      <c r="I12" s="55"/>
      <c r="J12" s="55"/>
      <c r="K12" s="55"/>
      <c r="L12" s="55"/>
      <c r="M12" s="55"/>
    </row>
    <row r="13" spans="1:14" ht="15.75" x14ac:dyDescent="0.25">
      <c r="A13" s="78"/>
      <c r="B13" s="355" t="s">
        <v>26</v>
      </c>
      <c r="C13" s="374"/>
      <c r="D13" s="345">
        <f>SUM(D12:D12)</f>
        <v>0.56000000000000005</v>
      </c>
      <c r="E13" s="345">
        <f>SUM(E12:E12)</f>
        <v>0.56000000000000005</v>
      </c>
      <c r="F13" s="345">
        <f>SUM(F12:F12)</f>
        <v>13.72</v>
      </c>
      <c r="G13" s="346">
        <f>SUM(G12:G12)</f>
        <v>65.8</v>
      </c>
      <c r="H13" s="345">
        <f>SUM(H12:H12)</f>
        <v>14</v>
      </c>
      <c r="I13" s="97">
        <f>SUM(I5:I12)</f>
        <v>0</v>
      </c>
      <c r="J13" s="97">
        <f>SUM(J5:J12)</f>
        <v>0</v>
      </c>
      <c r="K13" s="97">
        <f>SUM(K5:K12)</f>
        <v>0</v>
      </c>
      <c r="L13" s="104">
        <f>SUM(L5:L12)</f>
        <v>0</v>
      </c>
      <c r="M13" s="97">
        <f>SUM(M5:M12)</f>
        <v>0</v>
      </c>
    </row>
    <row r="14" spans="1:14" ht="15.75" x14ac:dyDescent="0.25">
      <c r="A14" s="727" t="s">
        <v>20</v>
      </c>
      <c r="B14" s="728"/>
      <c r="C14" s="118"/>
      <c r="D14" s="221"/>
      <c r="E14" s="221"/>
      <c r="F14" s="221"/>
      <c r="G14" s="222"/>
      <c r="H14" s="223" t="s">
        <v>5</v>
      </c>
      <c r="I14" s="203"/>
      <c r="J14" s="203"/>
      <c r="K14" s="203"/>
      <c r="L14" s="204"/>
      <c r="M14" s="203" t="s">
        <v>5</v>
      </c>
    </row>
    <row r="15" spans="1:14" ht="21" customHeight="1" x14ac:dyDescent="0.25">
      <c r="A15" s="505" t="s">
        <v>341</v>
      </c>
      <c r="B15" s="557" t="s">
        <v>512</v>
      </c>
      <c r="C15" s="558">
        <v>100</v>
      </c>
      <c r="D15" s="559">
        <v>0.83</v>
      </c>
      <c r="E15" s="499">
        <v>0</v>
      </c>
      <c r="F15" s="559">
        <v>3</v>
      </c>
      <c r="G15" s="559">
        <v>15.16</v>
      </c>
      <c r="H15" s="559">
        <v>10</v>
      </c>
      <c r="I15" s="131"/>
      <c r="J15" s="131"/>
      <c r="K15" s="131"/>
      <c r="L15" s="131"/>
      <c r="M15" s="131"/>
    </row>
    <row r="16" spans="1:14" ht="21" customHeight="1" x14ac:dyDescent="0.25">
      <c r="A16" s="521" t="s">
        <v>479</v>
      </c>
      <c r="B16" s="490" t="s">
        <v>467</v>
      </c>
      <c r="C16" s="500" t="s">
        <v>315</v>
      </c>
      <c r="D16" s="501">
        <v>2.7</v>
      </c>
      <c r="E16" s="501">
        <v>2.85</v>
      </c>
      <c r="F16" s="501">
        <v>18.82</v>
      </c>
      <c r="G16" s="501">
        <v>111.25</v>
      </c>
      <c r="H16" s="501">
        <v>8.25</v>
      </c>
      <c r="I16" s="55"/>
      <c r="J16" s="55"/>
      <c r="K16" s="55"/>
      <c r="L16" s="55"/>
      <c r="M16" s="55"/>
    </row>
    <row r="17" spans="1:13" ht="21" customHeight="1" x14ac:dyDescent="0.25">
      <c r="A17" s="521" t="s">
        <v>427</v>
      </c>
      <c r="B17" s="490" t="s">
        <v>426</v>
      </c>
      <c r="C17" s="500">
        <v>280</v>
      </c>
      <c r="D17" s="501">
        <v>21</v>
      </c>
      <c r="E17" s="501">
        <v>21.2</v>
      </c>
      <c r="F17" s="501">
        <v>50</v>
      </c>
      <c r="G17" s="501">
        <v>478</v>
      </c>
      <c r="H17" s="501">
        <v>1.7</v>
      </c>
      <c r="I17" s="55"/>
      <c r="J17" s="55"/>
      <c r="K17" s="55"/>
      <c r="L17" s="55"/>
      <c r="M17" s="55"/>
    </row>
    <row r="18" spans="1:13" ht="21" customHeight="1" x14ac:dyDescent="0.25">
      <c r="A18" s="521" t="s">
        <v>324</v>
      </c>
      <c r="B18" s="527" t="s">
        <v>218</v>
      </c>
      <c r="C18" s="506">
        <v>200</v>
      </c>
      <c r="D18" s="526">
        <v>1.4</v>
      </c>
      <c r="E18" s="526">
        <v>0</v>
      </c>
      <c r="F18" s="526">
        <v>12.9</v>
      </c>
      <c r="G18" s="526">
        <v>51.6</v>
      </c>
      <c r="H18" s="526">
        <v>0</v>
      </c>
      <c r="I18" s="90"/>
      <c r="J18" s="90"/>
      <c r="K18" s="90"/>
      <c r="L18" s="100"/>
      <c r="M18" s="82"/>
    </row>
    <row r="19" spans="1:13" ht="21" customHeight="1" x14ac:dyDescent="0.25">
      <c r="A19" s="507" t="s">
        <v>515</v>
      </c>
      <c r="B19" s="490" t="s">
        <v>10</v>
      </c>
      <c r="C19" s="508">
        <v>80</v>
      </c>
      <c r="D19" s="501">
        <v>3.36</v>
      </c>
      <c r="E19" s="501">
        <v>0.48</v>
      </c>
      <c r="F19" s="501">
        <v>23.52</v>
      </c>
      <c r="G19" s="501">
        <v>141</v>
      </c>
      <c r="H19" s="501">
        <v>0</v>
      </c>
      <c r="I19" s="55"/>
      <c r="J19" s="55"/>
      <c r="K19" s="55"/>
      <c r="L19" s="55"/>
      <c r="M19" s="55"/>
    </row>
    <row r="20" spans="1:13" ht="21" customHeight="1" x14ac:dyDescent="0.25">
      <c r="A20" s="507" t="s">
        <v>516</v>
      </c>
      <c r="B20" s="490" t="s">
        <v>4</v>
      </c>
      <c r="C20" s="500">
        <v>60</v>
      </c>
      <c r="D20" s="501">
        <v>1.84</v>
      </c>
      <c r="E20" s="501">
        <v>0.48</v>
      </c>
      <c r="F20" s="501">
        <v>13.36</v>
      </c>
      <c r="G20" s="501">
        <v>69.599999999999994</v>
      </c>
      <c r="H20" s="501">
        <v>0</v>
      </c>
      <c r="I20" s="55"/>
      <c r="J20" s="55"/>
      <c r="K20" s="55"/>
      <c r="L20" s="55"/>
      <c r="M20" s="55"/>
    </row>
    <row r="21" spans="1:13" ht="15.75" customHeight="1" x14ac:dyDescent="0.25">
      <c r="A21" s="79"/>
      <c r="B21" s="355" t="s">
        <v>26</v>
      </c>
      <c r="C21" s="302"/>
      <c r="D21" s="345">
        <f>SUM(D15:D20)</f>
        <v>31.13</v>
      </c>
      <c r="E21" s="345">
        <f>SUM(E15:E20)</f>
        <v>25.01</v>
      </c>
      <c r="F21" s="345">
        <f>SUM(F15:F20)</f>
        <v>121.6</v>
      </c>
      <c r="G21" s="346">
        <f>SUM(G15:G20)</f>
        <v>866.61</v>
      </c>
      <c r="H21" s="345">
        <f>SUM(H15:H20)</f>
        <v>19.95</v>
      </c>
      <c r="I21" s="55"/>
      <c r="J21" s="55"/>
      <c r="K21" s="55"/>
      <c r="L21" s="55"/>
      <c r="M21" s="55"/>
    </row>
    <row r="22" spans="1:13" ht="15" customHeight="1" x14ac:dyDescent="0.25">
      <c r="A22" s="720" t="s">
        <v>6</v>
      </c>
      <c r="B22" s="722"/>
      <c r="C22" s="119"/>
      <c r="D22" s="203"/>
      <c r="E22" s="203"/>
      <c r="F22" s="203"/>
      <c r="G22" s="204"/>
      <c r="H22" s="203"/>
      <c r="I22" s="55"/>
      <c r="J22" s="55"/>
      <c r="K22" s="55"/>
      <c r="L22" s="55"/>
      <c r="M22" s="55"/>
    </row>
    <row r="23" spans="1:13" ht="24" customHeight="1" x14ac:dyDescent="0.25">
      <c r="A23" s="606" t="s">
        <v>428</v>
      </c>
      <c r="B23" s="607" t="s">
        <v>429</v>
      </c>
      <c r="C23" s="549">
        <v>200</v>
      </c>
      <c r="D23" s="608">
        <v>0.2</v>
      </c>
      <c r="E23" s="608">
        <v>0.2</v>
      </c>
      <c r="F23" s="512">
        <v>18</v>
      </c>
      <c r="G23" s="512">
        <v>61</v>
      </c>
      <c r="H23" s="513">
        <v>2</v>
      </c>
      <c r="I23" s="55"/>
      <c r="J23" s="55"/>
      <c r="K23" s="55"/>
      <c r="L23" s="55"/>
      <c r="M23" s="55"/>
    </row>
    <row r="24" spans="1:13" ht="21.95" customHeight="1" x14ac:dyDescent="0.25">
      <c r="A24" s="521" t="s">
        <v>499</v>
      </c>
      <c r="B24" s="529" t="s">
        <v>415</v>
      </c>
      <c r="C24" s="573">
        <v>120</v>
      </c>
      <c r="D24" s="530">
        <v>8.06</v>
      </c>
      <c r="E24" s="530">
        <v>8.26</v>
      </c>
      <c r="F24" s="530">
        <v>38.130000000000003</v>
      </c>
      <c r="G24" s="531">
        <v>259.3</v>
      </c>
      <c r="H24" s="530">
        <v>3.4</v>
      </c>
      <c r="I24" s="55"/>
      <c r="J24" s="55"/>
      <c r="K24" s="55"/>
      <c r="L24" s="55"/>
      <c r="M24" s="55"/>
    </row>
    <row r="25" spans="1:13" ht="15" customHeight="1" x14ac:dyDescent="0.25">
      <c r="A25" s="79"/>
      <c r="B25" s="355" t="s">
        <v>26</v>
      </c>
      <c r="C25" s="78"/>
      <c r="D25" s="345">
        <f>SUM(D23:D24)</f>
        <v>8.26</v>
      </c>
      <c r="E25" s="345">
        <f>SUM(E23:E24)</f>
        <v>8.4599999999999991</v>
      </c>
      <c r="F25" s="345">
        <f>SUM(F23:F24)</f>
        <v>56.13</v>
      </c>
      <c r="G25" s="345">
        <v>320.3</v>
      </c>
      <c r="H25" s="345">
        <f>SUM(H23:H24)</f>
        <v>5.4</v>
      </c>
      <c r="I25" s="97">
        <f>SUM(I15:I24)</f>
        <v>0</v>
      </c>
      <c r="J25" s="97">
        <f>SUM(J15:J24)</f>
        <v>0</v>
      </c>
      <c r="K25" s="97">
        <f>SUM(K15:K24)</f>
        <v>0</v>
      </c>
      <c r="L25" s="104">
        <v>900</v>
      </c>
      <c r="M25" s="97">
        <f>SUM(M15:M24)</f>
        <v>0</v>
      </c>
    </row>
    <row r="26" spans="1:13" ht="15" customHeight="1" x14ac:dyDescent="0.25">
      <c r="A26" s="720" t="s">
        <v>7</v>
      </c>
      <c r="B26" s="722"/>
      <c r="C26" s="119"/>
      <c r="D26" s="209"/>
      <c r="E26" s="209"/>
      <c r="F26" s="209"/>
      <c r="G26" s="204"/>
      <c r="H26" s="209"/>
      <c r="I26" s="203"/>
      <c r="J26" s="203"/>
      <c r="K26" s="203"/>
      <c r="L26" s="204"/>
      <c r="M26" s="203"/>
    </row>
    <row r="27" spans="1:13" ht="24" customHeight="1" x14ac:dyDescent="0.25">
      <c r="A27" s="505" t="s">
        <v>341</v>
      </c>
      <c r="B27" s="490" t="s">
        <v>201</v>
      </c>
      <c r="C27" s="542">
        <v>100</v>
      </c>
      <c r="D27" s="528">
        <v>1.1000000000000001</v>
      </c>
      <c r="E27" s="528">
        <v>0.2</v>
      </c>
      <c r="F27" s="528">
        <v>3.8</v>
      </c>
      <c r="G27" s="528">
        <v>24</v>
      </c>
      <c r="H27" s="528">
        <v>25</v>
      </c>
      <c r="I27" s="55"/>
      <c r="J27" s="55"/>
      <c r="K27" s="55"/>
      <c r="L27" s="55"/>
      <c r="M27" s="55"/>
    </row>
    <row r="28" spans="1:13" ht="24" customHeight="1" x14ac:dyDescent="0.25">
      <c r="A28" s="495" t="s">
        <v>500</v>
      </c>
      <c r="B28" s="593" t="s">
        <v>430</v>
      </c>
      <c r="C28" s="594">
        <v>280</v>
      </c>
      <c r="D28" s="528">
        <v>32.08</v>
      </c>
      <c r="E28" s="528">
        <v>15.4</v>
      </c>
      <c r="F28" s="528">
        <v>44.94</v>
      </c>
      <c r="G28" s="528">
        <v>448</v>
      </c>
      <c r="H28" s="542">
        <v>42.56</v>
      </c>
      <c r="I28" s="82"/>
      <c r="J28" s="82"/>
      <c r="K28" s="82"/>
      <c r="L28" s="82"/>
      <c r="M28" s="55"/>
    </row>
    <row r="29" spans="1:13" ht="21.95" customHeight="1" x14ac:dyDescent="0.25">
      <c r="A29" s="466" t="s">
        <v>359</v>
      </c>
      <c r="B29" s="490" t="s">
        <v>360</v>
      </c>
      <c r="C29" s="542">
        <v>200</v>
      </c>
      <c r="D29" s="501">
        <v>0.3</v>
      </c>
      <c r="E29" s="501">
        <v>0</v>
      </c>
      <c r="F29" s="501">
        <v>6.9</v>
      </c>
      <c r="G29" s="504">
        <v>28.8</v>
      </c>
      <c r="H29" s="501">
        <v>0.76</v>
      </c>
      <c r="I29" s="55"/>
      <c r="J29" s="55"/>
      <c r="K29" s="55"/>
      <c r="L29" s="55"/>
      <c r="M29" s="55"/>
    </row>
    <row r="30" spans="1:13" ht="24" customHeight="1" x14ac:dyDescent="0.25">
      <c r="A30" s="507" t="s">
        <v>515</v>
      </c>
      <c r="B30" s="490" t="s">
        <v>10</v>
      </c>
      <c r="C30" s="508">
        <v>80</v>
      </c>
      <c r="D30" s="501">
        <v>3.36</v>
      </c>
      <c r="E30" s="501">
        <v>0.48</v>
      </c>
      <c r="F30" s="501">
        <v>23.52</v>
      </c>
      <c r="G30" s="501">
        <v>141</v>
      </c>
      <c r="H30" s="501">
        <v>0</v>
      </c>
      <c r="I30" s="55"/>
      <c r="J30" s="55"/>
      <c r="K30" s="55"/>
      <c r="L30" s="55"/>
      <c r="M30" s="55"/>
    </row>
    <row r="31" spans="1:13" ht="24" customHeight="1" x14ac:dyDescent="0.25">
      <c r="A31" s="507" t="s">
        <v>516</v>
      </c>
      <c r="B31" s="490" t="s">
        <v>4</v>
      </c>
      <c r="C31" s="500">
        <v>40</v>
      </c>
      <c r="D31" s="501">
        <v>1.84</v>
      </c>
      <c r="E31" s="501">
        <v>0.48</v>
      </c>
      <c r="F31" s="501">
        <v>13.36</v>
      </c>
      <c r="G31" s="501">
        <v>46.5</v>
      </c>
      <c r="H31" s="501">
        <v>0</v>
      </c>
      <c r="I31" s="55"/>
      <c r="J31" s="55"/>
      <c r="K31" s="55"/>
      <c r="L31" s="55"/>
      <c r="M31" s="55"/>
    </row>
    <row r="32" spans="1:13" ht="15.75" x14ac:dyDescent="0.25">
      <c r="A32" s="79"/>
      <c r="B32" s="355" t="s">
        <v>26</v>
      </c>
      <c r="C32" s="302"/>
      <c r="D32" s="345">
        <f>SUM(D27:D31)</f>
        <v>38.68</v>
      </c>
      <c r="E32" s="345">
        <f>SUM(E27:E31)</f>
        <v>16.559999999999999</v>
      </c>
      <c r="F32" s="345">
        <f>SUM(F27:F31)</f>
        <v>92.52</v>
      </c>
      <c r="G32" s="346">
        <f>SUM(G27:G31)</f>
        <v>688.3</v>
      </c>
      <c r="H32" s="345">
        <f>SUM(H27:H31)</f>
        <v>68.320000000000007</v>
      </c>
      <c r="I32" s="55"/>
      <c r="J32" s="55"/>
      <c r="K32" s="55"/>
      <c r="L32" s="82"/>
      <c r="M32" s="55"/>
    </row>
    <row r="33" spans="1:13" x14ac:dyDescent="0.25">
      <c r="A33" s="716" t="s">
        <v>45</v>
      </c>
      <c r="B33" s="707"/>
      <c r="C33" s="119"/>
      <c r="D33" s="203"/>
      <c r="E33" s="203"/>
      <c r="F33" s="203"/>
      <c r="G33" s="204"/>
      <c r="H33" s="203"/>
      <c r="I33" s="55"/>
      <c r="J33" s="55"/>
      <c r="K33" s="55"/>
      <c r="L33" s="55"/>
      <c r="M33" s="55"/>
    </row>
    <row r="34" spans="1:13" ht="21" customHeight="1" x14ac:dyDescent="0.25">
      <c r="A34" s="521" t="s">
        <v>325</v>
      </c>
      <c r="B34" s="490" t="s">
        <v>326</v>
      </c>
      <c r="C34" s="500">
        <v>200</v>
      </c>
      <c r="D34" s="523">
        <v>5.8</v>
      </c>
      <c r="E34" s="523">
        <v>5</v>
      </c>
      <c r="F34" s="523">
        <v>8</v>
      </c>
      <c r="G34" s="523">
        <v>100</v>
      </c>
      <c r="H34" s="523">
        <v>1.4</v>
      </c>
      <c r="I34" s="55"/>
      <c r="J34" s="55"/>
      <c r="K34" s="55"/>
      <c r="L34" s="55"/>
      <c r="M34" s="55"/>
    </row>
    <row r="35" spans="1:13" ht="15.75" x14ac:dyDescent="0.25">
      <c r="A35" s="33"/>
      <c r="B35" s="355" t="s">
        <v>26</v>
      </c>
      <c r="C35" s="302"/>
      <c r="D35" s="345">
        <f>SUM(D34:D34)</f>
        <v>5.8</v>
      </c>
      <c r="E35" s="345">
        <f>SUM(E34:E34)</f>
        <v>5</v>
      </c>
      <c r="F35" s="345">
        <f>SUM(F34:F34)</f>
        <v>8</v>
      </c>
      <c r="G35" s="346">
        <f>SUM(G34:G34)</f>
        <v>100</v>
      </c>
      <c r="H35" s="345">
        <f>SUM(H34:H34)</f>
        <v>1.4</v>
      </c>
      <c r="I35" s="55"/>
      <c r="J35" s="55"/>
      <c r="K35" s="55"/>
      <c r="L35" s="55"/>
      <c r="M35" s="55"/>
    </row>
    <row r="36" spans="1:13" x14ac:dyDescent="0.25">
      <c r="A36" s="212"/>
      <c r="B36" s="20"/>
      <c r="C36" s="17"/>
      <c r="D36" s="56"/>
      <c r="E36" s="56"/>
      <c r="F36" s="56"/>
      <c r="G36" s="56"/>
      <c r="H36" s="56"/>
      <c r="I36" s="97">
        <f>SUM(I29:I35)</f>
        <v>0</v>
      </c>
      <c r="J36" s="97">
        <f>SUM(J29:J35)</f>
        <v>0</v>
      </c>
      <c r="K36" s="97">
        <f>SUM(K29:K35)</f>
        <v>0</v>
      </c>
      <c r="L36" s="104">
        <f>SUM(L29:L35)</f>
        <v>0</v>
      </c>
      <c r="M36" s="97">
        <f>SUM(M29:M35)</f>
        <v>0</v>
      </c>
    </row>
    <row r="37" spans="1:13" ht="15" customHeight="1" x14ac:dyDescent="0.25">
      <c r="A37" s="401"/>
      <c r="B37" s="375" t="s">
        <v>62</v>
      </c>
      <c r="C37" s="357"/>
      <c r="D37" s="345">
        <v>106.77</v>
      </c>
      <c r="E37" s="345">
        <v>81.19</v>
      </c>
      <c r="F37" s="345">
        <v>325.39</v>
      </c>
      <c r="G37" s="346">
        <v>2508.3000000000002</v>
      </c>
      <c r="H37" s="347">
        <v>113.27</v>
      </c>
      <c r="I37" s="203"/>
      <c r="J37" s="203"/>
      <c r="K37" s="203"/>
      <c r="L37" s="204"/>
      <c r="M37" s="203"/>
    </row>
    <row r="38" spans="1:13" ht="20.25" customHeight="1" x14ac:dyDescent="0.25">
      <c r="A38" s="268"/>
      <c r="G38" s="110"/>
      <c r="I38" s="55"/>
      <c r="J38" s="55"/>
      <c r="K38" s="55"/>
      <c r="L38" s="55"/>
      <c r="M38" s="55"/>
    </row>
    <row r="39" spans="1:13" ht="20.25" customHeight="1" x14ac:dyDescent="0.25">
      <c r="I39" s="55"/>
      <c r="J39" s="55"/>
      <c r="K39" s="55"/>
      <c r="L39" s="55"/>
      <c r="M39" s="55"/>
    </row>
    <row r="40" spans="1:13" x14ac:dyDescent="0.25">
      <c r="I40" s="82"/>
      <c r="J40" s="82"/>
      <c r="K40" s="82"/>
      <c r="L40" s="82"/>
      <c r="M40" s="105"/>
    </row>
    <row r="41" spans="1:13" x14ac:dyDescent="0.25">
      <c r="I41" s="97">
        <f>SUM(I38:I40)</f>
        <v>0</v>
      </c>
      <c r="J41" s="97">
        <f>SUM(J38:J40)</f>
        <v>0</v>
      </c>
      <c r="K41" s="97">
        <f>SUM(K38:K40)</f>
        <v>0</v>
      </c>
      <c r="L41" s="104">
        <f>SUM(L38:L40)</f>
        <v>0</v>
      </c>
      <c r="M41" s="97">
        <f>SUM(M38:M40)</f>
        <v>0</v>
      </c>
    </row>
    <row r="42" spans="1:13" hidden="1" x14ac:dyDescent="0.25">
      <c r="I42" s="56"/>
      <c r="J42" s="56"/>
      <c r="K42" s="56"/>
      <c r="L42" s="56"/>
      <c r="M42" s="56"/>
    </row>
    <row r="43" spans="1:13" x14ac:dyDescent="0.25">
      <c r="I43" s="98" t="e">
        <f>SUM(I41,I36,#REF!,I25,I13)</f>
        <v>#REF!</v>
      </c>
      <c r="J43" s="98" t="e">
        <f>SUM(J41,J36,#REF!,J25,J13)</f>
        <v>#REF!</v>
      </c>
      <c r="K43" s="98" t="e">
        <f>SUM(K41,K36,#REF!,K25,K13)</f>
        <v>#REF!</v>
      </c>
      <c r="L43" s="99" t="e">
        <f>SUM(L41,L36,#REF!,L25,L13)</f>
        <v>#REF!</v>
      </c>
      <c r="M43" s="107" t="e">
        <f>M41+M36+#REF!+M25+M13</f>
        <v>#REF!</v>
      </c>
    </row>
  </sheetData>
  <mergeCells count="9">
    <mergeCell ref="A22:B22"/>
    <mergeCell ref="A26:B26"/>
    <mergeCell ref="A33:B33"/>
    <mergeCell ref="I1:M1"/>
    <mergeCell ref="A4:B4"/>
    <mergeCell ref="A14:B14"/>
    <mergeCell ref="A11:B11"/>
    <mergeCell ref="D1:H1"/>
    <mergeCell ref="A2:A3"/>
  </mergeCells>
  <pageMargins left="0.59055118110236227" right="0.39370078740157483" top="0.39370078740157483" bottom="0.39370078740157483" header="0" footer="0"/>
  <pageSetup paperSize="9" scale="9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86" zoomScaleNormal="86" workbookViewId="0">
      <selection activeCell="A40" sqref="A40:Q41"/>
    </sheetView>
  </sheetViews>
  <sheetFormatPr defaultRowHeight="15" x14ac:dyDescent="0.25"/>
  <cols>
    <col min="1" max="1" width="11.7109375" customWidth="1"/>
    <col min="2" max="2" width="20.7109375" hidden="1" customWidth="1"/>
    <col min="3" max="3" width="8.7109375" hidden="1" customWidth="1"/>
    <col min="4" max="4" width="0.140625" hidden="1" customWidth="1"/>
    <col min="5" max="6" width="7.42578125" hidden="1" customWidth="1"/>
    <col min="7" max="7" width="8.28515625" hidden="1" customWidth="1"/>
    <col min="8" max="8" width="9.5703125" hidden="1" customWidth="1"/>
    <col min="9" max="9" width="23.85546875" hidden="1" customWidth="1"/>
    <col min="10" max="10" width="0.140625" hidden="1" customWidth="1"/>
    <col min="11" max="11" width="30.7109375" customWidth="1"/>
    <col min="12" max="14" width="8.7109375" customWidth="1"/>
    <col min="15" max="15" width="10.28515625" customWidth="1"/>
    <col min="16" max="17" width="8.7109375" customWidth="1"/>
  </cols>
  <sheetData>
    <row r="1" spans="1:17" ht="35.1" customHeight="1" x14ac:dyDescent="0.25">
      <c r="A1" s="181" t="s">
        <v>0</v>
      </c>
      <c r="B1" s="27"/>
      <c r="C1" s="121" t="s">
        <v>114</v>
      </c>
      <c r="D1" s="122" t="s">
        <v>115</v>
      </c>
      <c r="E1" s="729" t="s">
        <v>114</v>
      </c>
      <c r="F1" s="730"/>
      <c r="G1" s="730"/>
      <c r="H1" s="730"/>
      <c r="I1" s="731"/>
      <c r="J1" s="181" t="s">
        <v>0</v>
      </c>
      <c r="K1" s="409"/>
      <c r="L1" s="409" t="s">
        <v>184</v>
      </c>
      <c r="M1" s="646" t="s">
        <v>239</v>
      </c>
      <c r="N1" s="646"/>
      <c r="O1" s="646"/>
      <c r="P1" s="646"/>
      <c r="Q1" s="646"/>
    </row>
    <row r="2" spans="1:17" ht="38.1" customHeight="1" x14ac:dyDescent="0.25">
      <c r="A2" s="662" t="s">
        <v>23</v>
      </c>
      <c r="B2" s="123" t="s">
        <v>1</v>
      </c>
      <c r="C2" s="4" t="s">
        <v>27</v>
      </c>
      <c r="D2" s="4" t="s">
        <v>27</v>
      </c>
      <c r="E2" s="124" t="s">
        <v>35</v>
      </c>
      <c r="F2" s="124" t="s">
        <v>36</v>
      </c>
      <c r="G2" s="124" t="s">
        <v>30</v>
      </c>
      <c r="H2" s="124" t="s">
        <v>31</v>
      </c>
      <c r="I2" s="125" t="s">
        <v>40</v>
      </c>
      <c r="J2" s="662" t="s">
        <v>23</v>
      </c>
      <c r="K2" s="123" t="s">
        <v>1</v>
      </c>
      <c r="L2" s="4" t="s">
        <v>27</v>
      </c>
      <c r="M2" s="124" t="s">
        <v>35</v>
      </c>
      <c r="N2" s="124" t="s">
        <v>41</v>
      </c>
      <c r="O2" s="124" t="s">
        <v>30</v>
      </c>
      <c r="P2" s="124" t="s">
        <v>31</v>
      </c>
      <c r="Q2" s="125" t="s">
        <v>40</v>
      </c>
    </row>
    <row r="3" spans="1:17" ht="15" customHeight="1" x14ac:dyDescent="0.25">
      <c r="A3" s="662"/>
      <c r="B3" s="35" t="s">
        <v>63</v>
      </c>
      <c r="C3" s="410"/>
      <c r="D3" s="27"/>
      <c r="E3" s="1"/>
      <c r="F3" s="1"/>
      <c r="G3" s="1"/>
      <c r="H3" s="1"/>
      <c r="I3" s="36"/>
      <c r="J3" s="662"/>
      <c r="K3" s="8" t="s">
        <v>569</v>
      </c>
      <c r="L3" s="36"/>
      <c r="M3" s="1"/>
      <c r="N3" s="1"/>
      <c r="O3" s="1"/>
      <c r="P3" s="1"/>
      <c r="Q3" s="36"/>
    </row>
    <row r="4" spans="1:17" ht="15" customHeight="1" x14ac:dyDescent="0.25">
      <c r="A4" s="720" t="s">
        <v>3</v>
      </c>
      <c r="B4" s="723"/>
      <c r="C4" s="378"/>
      <c r="D4" s="152"/>
      <c r="E4" s="154"/>
      <c r="F4" s="154"/>
      <c r="G4" s="154"/>
      <c r="H4" s="154"/>
      <c r="I4" s="154"/>
      <c r="J4" s="732"/>
      <c r="K4" s="733"/>
      <c r="L4" s="182"/>
      <c r="M4" s="182"/>
      <c r="N4" s="182"/>
      <c r="O4" s="182"/>
      <c r="P4" s="182"/>
      <c r="Q4" s="182"/>
    </row>
    <row r="5" spans="1:17" ht="21.95" customHeight="1" x14ac:dyDescent="0.25">
      <c r="A5" s="505" t="s">
        <v>485</v>
      </c>
      <c r="B5" s="581" t="s">
        <v>98</v>
      </c>
      <c r="C5" s="542">
        <v>40</v>
      </c>
      <c r="D5" s="528">
        <v>5.0999999999999996</v>
      </c>
      <c r="E5" s="528">
        <v>4.5999999999999996</v>
      </c>
      <c r="F5" s="528">
        <v>0.3</v>
      </c>
      <c r="G5" s="566">
        <v>63</v>
      </c>
      <c r="H5" s="528">
        <v>0</v>
      </c>
      <c r="I5" s="533"/>
      <c r="J5" s="609"/>
      <c r="K5" s="581" t="s">
        <v>98</v>
      </c>
      <c r="L5" s="542">
        <v>40</v>
      </c>
      <c r="M5" s="528">
        <v>5.0999999999999996</v>
      </c>
      <c r="N5" s="528">
        <v>4.5999999999999996</v>
      </c>
      <c r="O5" s="528">
        <v>0.3</v>
      </c>
      <c r="P5" s="566">
        <v>63</v>
      </c>
      <c r="Q5" s="528">
        <v>0</v>
      </c>
    </row>
    <row r="6" spans="1:17" ht="21.95" customHeight="1" x14ac:dyDescent="0.25">
      <c r="A6" s="521" t="s">
        <v>246</v>
      </c>
      <c r="B6" s="610"/>
      <c r="C6" s="536"/>
      <c r="D6" s="536"/>
      <c r="E6" s="536"/>
      <c r="F6" s="536"/>
      <c r="G6" s="611"/>
      <c r="H6" s="536"/>
      <c r="I6" s="533"/>
      <c r="J6" s="609"/>
      <c r="K6" s="490" t="s">
        <v>247</v>
      </c>
      <c r="L6" s="492">
        <v>40</v>
      </c>
      <c r="M6" s="501">
        <v>1.2</v>
      </c>
      <c r="N6" s="501">
        <v>4.2</v>
      </c>
      <c r="O6" s="501">
        <v>20.399999999999999</v>
      </c>
      <c r="P6" s="570">
        <v>124</v>
      </c>
      <c r="Q6" s="501">
        <v>0.1</v>
      </c>
    </row>
    <row r="7" spans="1:17" s="253" customFormat="1" ht="21.95" customHeight="1" x14ac:dyDescent="0.25">
      <c r="A7" s="521" t="s">
        <v>504</v>
      </c>
      <c r="B7" s="490" t="s">
        <v>263</v>
      </c>
      <c r="C7" s="550">
        <v>200</v>
      </c>
      <c r="D7" s="550">
        <v>60</v>
      </c>
      <c r="E7" s="536">
        <v>8.7200000000000006</v>
      </c>
      <c r="F7" s="536">
        <v>12.86</v>
      </c>
      <c r="G7" s="536">
        <v>37.119999999999997</v>
      </c>
      <c r="H7" s="536">
        <v>299</v>
      </c>
      <c r="I7" s="536">
        <v>1.36</v>
      </c>
      <c r="J7" s="612" t="s">
        <v>262</v>
      </c>
      <c r="K7" s="490" t="s">
        <v>309</v>
      </c>
      <c r="L7" s="550">
        <v>200</v>
      </c>
      <c r="M7" s="501">
        <v>6.4</v>
      </c>
      <c r="N7" s="501">
        <v>11.4</v>
      </c>
      <c r="O7" s="501">
        <v>35.76</v>
      </c>
      <c r="P7" s="501">
        <v>251.2</v>
      </c>
      <c r="Q7" s="501">
        <v>1.42</v>
      </c>
    </row>
    <row r="8" spans="1:17" ht="24" customHeight="1" x14ac:dyDescent="0.25">
      <c r="A8" s="521" t="s">
        <v>213</v>
      </c>
      <c r="B8" s="490" t="s">
        <v>265</v>
      </c>
      <c r="C8" s="542">
        <v>200</v>
      </c>
      <c r="D8" s="542">
        <v>200</v>
      </c>
      <c r="E8" s="536">
        <v>4.0999999999999996</v>
      </c>
      <c r="F8" s="536">
        <v>6</v>
      </c>
      <c r="G8" s="536">
        <v>12.6</v>
      </c>
      <c r="H8" s="536">
        <v>121.1</v>
      </c>
      <c r="I8" s="536">
        <v>0.3</v>
      </c>
      <c r="J8" s="612" t="s">
        <v>264</v>
      </c>
      <c r="K8" s="535" t="s">
        <v>22</v>
      </c>
      <c r="L8" s="542">
        <v>200</v>
      </c>
      <c r="M8" s="528">
        <v>3.8</v>
      </c>
      <c r="N8" s="528">
        <v>3.5</v>
      </c>
      <c r="O8" s="528">
        <v>11.1</v>
      </c>
      <c r="P8" s="528">
        <v>90.8</v>
      </c>
      <c r="Q8" s="528">
        <v>0.3</v>
      </c>
    </row>
    <row r="9" spans="1:17" ht="24" customHeight="1" x14ac:dyDescent="0.25">
      <c r="A9" s="507" t="s">
        <v>515</v>
      </c>
      <c r="B9" s="490" t="s">
        <v>10</v>
      </c>
      <c r="C9" s="500">
        <v>20</v>
      </c>
      <c r="D9" s="542">
        <v>20</v>
      </c>
      <c r="E9" s="536">
        <f>5.6*D9/100</f>
        <v>1.1200000000000001</v>
      </c>
      <c r="F9" s="536">
        <f>0.8*D9/100</f>
        <v>0.16</v>
      </c>
      <c r="G9" s="536">
        <f>39.2*D9/100</f>
        <v>7.84</v>
      </c>
      <c r="H9" s="536">
        <f>235*D9/100</f>
        <v>47</v>
      </c>
      <c r="I9" s="536">
        <v>0</v>
      </c>
      <c r="J9" s="197" t="s">
        <v>24</v>
      </c>
      <c r="K9" s="490" t="s">
        <v>10</v>
      </c>
      <c r="L9" s="500">
        <v>20</v>
      </c>
      <c r="M9" s="501">
        <v>1.1200000000000001</v>
      </c>
      <c r="N9" s="501">
        <v>0.16</v>
      </c>
      <c r="O9" s="501">
        <v>7.84</v>
      </c>
      <c r="P9" s="501">
        <v>47</v>
      </c>
      <c r="Q9" s="504">
        <v>0</v>
      </c>
    </row>
    <row r="10" spans="1:17" ht="24" customHeight="1" x14ac:dyDescent="0.25">
      <c r="A10" s="507" t="s">
        <v>516</v>
      </c>
      <c r="B10" s="490"/>
      <c r="C10" s="500"/>
      <c r="D10" s="542"/>
      <c r="E10" s="536"/>
      <c r="F10" s="536"/>
      <c r="G10" s="536"/>
      <c r="H10" s="536"/>
      <c r="I10" s="536"/>
      <c r="J10" s="197"/>
      <c r="K10" s="490" t="s">
        <v>4</v>
      </c>
      <c r="L10" s="500">
        <v>20</v>
      </c>
      <c r="M10" s="501">
        <v>0.92</v>
      </c>
      <c r="N10" s="501">
        <v>0.24</v>
      </c>
      <c r="O10" s="501">
        <v>6.68</v>
      </c>
      <c r="P10" s="501">
        <v>34.799999999999997</v>
      </c>
      <c r="Q10" s="504">
        <v>0</v>
      </c>
    </row>
    <row r="11" spans="1:17" ht="15" customHeight="1" x14ac:dyDescent="0.25">
      <c r="A11" s="411"/>
      <c r="B11" s="14"/>
      <c r="C11" s="10"/>
      <c r="D11" s="15"/>
      <c r="E11" s="55"/>
      <c r="F11" s="55"/>
      <c r="G11" s="55"/>
      <c r="H11" s="55"/>
      <c r="I11" s="55"/>
      <c r="J11" s="54"/>
      <c r="K11" s="355" t="s">
        <v>26</v>
      </c>
      <c r="L11" s="374"/>
      <c r="M11" s="345">
        <f>SUM(M3:M10)</f>
        <v>18.540000000000003</v>
      </c>
      <c r="N11" s="345">
        <f>SUM(N3:N10)</f>
        <v>24.1</v>
      </c>
      <c r="O11" s="345">
        <f>SUM(O3:O10)</f>
        <v>82.079999999999984</v>
      </c>
      <c r="P11" s="345">
        <f>SUM(P5:P10)</f>
        <v>610.79999999999995</v>
      </c>
      <c r="Q11" s="345">
        <f>SUM(Q3:Q10)</f>
        <v>1.82</v>
      </c>
    </row>
    <row r="12" spans="1:17" ht="16.5" customHeight="1" x14ac:dyDescent="0.25">
      <c r="A12" s="651" t="s">
        <v>406</v>
      </c>
      <c r="B12" s="688"/>
      <c r="C12" s="688"/>
      <c r="D12" s="688"/>
      <c r="E12" s="688"/>
      <c r="F12" s="688"/>
      <c r="G12" s="688"/>
      <c r="H12" s="688"/>
      <c r="I12" s="688"/>
      <c r="J12" s="688"/>
      <c r="K12" s="652"/>
      <c r="L12" s="379"/>
      <c r="M12" s="380"/>
      <c r="N12" s="380"/>
      <c r="O12" s="380"/>
      <c r="P12" s="380"/>
      <c r="Q12" s="380"/>
    </row>
    <row r="13" spans="1:17" ht="21.95" customHeight="1" x14ac:dyDescent="0.25">
      <c r="A13" s="495" t="s">
        <v>493</v>
      </c>
      <c r="B13" s="490"/>
      <c r="C13" s="500"/>
      <c r="D13" s="542"/>
      <c r="E13" s="536"/>
      <c r="F13" s="536"/>
      <c r="G13" s="536"/>
      <c r="H13" s="536"/>
      <c r="I13" s="536"/>
      <c r="J13" s="197"/>
      <c r="K13" s="490" t="s">
        <v>494</v>
      </c>
      <c r="L13" s="500">
        <v>190</v>
      </c>
      <c r="M13" s="501">
        <v>0.67</v>
      </c>
      <c r="N13" s="501">
        <v>0.56999999999999995</v>
      </c>
      <c r="O13" s="501">
        <v>19.57</v>
      </c>
      <c r="P13" s="501">
        <v>89.3</v>
      </c>
      <c r="Q13" s="504">
        <v>9.5</v>
      </c>
    </row>
    <row r="14" spans="1:17" ht="15" customHeight="1" x14ac:dyDescent="0.25">
      <c r="A14" s="412"/>
      <c r="B14" s="381"/>
      <c r="C14" s="382"/>
      <c r="D14" s="383"/>
      <c r="E14" s="384"/>
      <c r="F14" s="384"/>
      <c r="G14" s="384"/>
      <c r="H14" s="385"/>
      <c r="I14" s="384"/>
      <c r="J14" s="384"/>
      <c r="K14" s="355" t="s">
        <v>26</v>
      </c>
      <c r="L14" s="374"/>
      <c r="M14" s="345">
        <f>SUM(M13:M13)</f>
        <v>0.67</v>
      </c>
      <c r="N14" s="345">
        <f>SUM(N13:N13)</f>
        <v>0.56999999999999995</v>
      </c>
      <c r="O14" s="345">
        <f>SUM(O13:O13)</f>
        <v>19.57</v>
      </c>
      <c r="P14" s="345">
        <f>SUM(P13:P13)</f>
        <v>89.3</v>
      </c>
      <c r="Q14" s="345">
        <f>SUM(Q13:Q13)</f>
        <v>9.5</v>
      </c>
    </row>
    <row r="15" spans="1:17" ht="15" customHeight="1" x14ac:dyDescent="0.25">
      <c r="A15" s="741" t="s">
        <v>20</v>
      </c>
      <c r="B15" s="742"/>
      <c r="C15" s="742"/>
      <c r="D15" s="742"/>
      <c r="E15" s="742"/>
      <c r="F15" s="742"/>
      <c r="G15" s="742"/>
      <c r="H15" s="742"/>
      <c r="I15" s="742"/>
      <c r="J15" s="742"/>
      <c r="K15" s="743"/>
      <c r="L15" s="225"/>
      <c r="M15" s="226"/>
      <c r="N15" s="226"/>
      <c r="O15" s="226"/>
      <c r="P15" s="226"/>
      <c r="Q15" s="226"/>
    </row>
    <row r="16" spans="1:17" ht="24" customHeight="1" x14ac:dyDescent="0.25">
      <c r="A16" s="521" t="s">
        <v>214</v>
      </c>
      <c r="B16" s="490" t="s">
        <v>215</v>
      </c>
      <c r="C16" s="542">
        <v>60</v>
      </c>
      <c r="D16" s="613" t="s">
        <v>102</v>
      </c>
      <c r="E16" s="536">
        <v>1.26</v>
      </c>
      <c r="F16" s="536">
        <v>6.06</v>
      </c>
      <c r="G16" s="536">
        <v>5.58</v>
      </c>
      <c r="H16" s="536">
        <v>81.599999999999994</v>
      </c>
      <c r="I16" s="536">
        <v>15.36</v>
      </c>
      <c r="J16" s="521" t="s">
        <v>214</v>
      </c>
      <c r="K16" s="490" t="s">
        <v>508</v>
      </c>
      <c r="L16" s="542">
        <v>100</v>
      </c>
      <c r="M16" s="501">
        <v>2.1</v>
      </c>
      <c r="N16" s="501">
        <v>10.1</v>
      </c>
      <c r="O16" s="501">
        <v>9.3000000000000007</v>
      </c>
      <c r="P16" s="501">
        <v>136</v>
      </c>
      <c r="Q16" s="501">
        <v>25.6</v>
      </c>
    </row>
    <row r="17" spans="1:18" ht="21.95" customHeight="1" x14ac:dyDescent="0.25">
      <c r="A17" s="521" t="s">
        <v>267</v>
      </c>
      <c r="B17" s="490" t="s">
        <v>268</v>
      </c>
      <c r="C17" s="500">
        <v>200</v>
      </c>
      <c r="D17" s="542">
        <v>300</v>
      </c>
      <c r="E17" s="536">
        <v>1.74</v>
      </c>
      <c r="F17" s="536">
        <v>3.56</v>
      </c>
      <c r="G17" s="536">
        <v>9.6199999999999992</v>
      </c>
      <c r="H17" s="614">
        <v>77.599999999999994</v>
      </c>
      <c r="I17" s="536">
        <v>7.34</v>
      </c>
      <c r="J17" s="521" t="s">
        <v>267</v>
      </c>
      <c r="K17" s="490" t="s">
        <v>268</v>
      </c>
      <c r="L17" s="501">
        <v>250</v>
      </c>
      <c r="M17" s="501">
        <v>2.17</v>
      </c>
      <c r="N17" s="501">
        <v>4.45</v>
      </c>
      <c r="O17" s="501">
        <v>12.02</v>
      </c>
      <c r="P17" s="501">
        <v>97</v>
      </c>
      <c r="Q17" s="502">
        <v>9.17</v>
      </c>
    </row>
    <row r="18" spans="1:18" ht="21.95" customHeight="1" x14ac:dyDescent="0.25">
      <c r="A18" s="521" t="s">
        <v>269</v>
      </c>
      <c r="B18" s="548" t="s">
        <v>21</v>
      </c>
      <c r="C18" s="500">
        <v>120</v>
      </c>
      <c r="D18" s="500">
        <v>100</v>
      </c>
      <c r="E18" s="523">
        <v>13.6</v>
      </c>
      <c r="F18" s="523">
        <v>13.5</v>
      </c>
      <c r="G18" s="523">
        <v>4.0999999999999996</v>
      </c>
      <c r="H18" s="523">
        <v>192</v>
      </c>
      <c r="I18" s="523">
        <v>2.2999999999999998</v>
      </c>
      <c r="J18" s="521" t="s">
        <v>269</v>
      </c>
      <c r="K18" s="548" t="s">
        <v>21</v>
      </c>
      <c r="L18" s="500">
        <v>120</v>
      </c>
      <c r="M18" s="528">
        <v>13.6</v>
      </c>
      <c r="N18" s="528">
        <v>13.5</v>
      </c>
      <c r="O18" s="528">
        <v>4.0999999999999996</v>
      </c>
      <c r="P18" s="528">
        <v>192</v>
      </c>
      <c r="Q18" s="528">
        <v>2.2999999999999998</v>
      </c>
    </row>
    <row r="19" spans="1:18" ht="24" customHeight="1" thickBot="1" x14ac:dyDescent="0.3">
      <c r="A19" s="521" t="s">
        <v>367</v>
      </c>
      <c r="B19" s="615" t="s">
        <v>257</v>
      </c>
      <c r="C19" s="542">
        <v>200</v>
      </c>
      <c r="D19" s="536">
        <v>5.66</v>
      </c>
      <c r="E19" s="536">
        <v>5.66</v>
      </c>
      <c r="F19" s="536">
        <v>0.67</v>
      </c>
      <c r="G19" s="536">
        <v>29.06</v>
      </c>
      <c r="H19" s="536">
        <v>145.04</v>
      </c>
      <c r="I19" s="536">
        <v>0.01</v>
      </c>
      <c r="J19" s="521" t="s">
        <v>232</v>
      </c>
      <c r="K19" s="490" t="s">
        <v>257</v>
      </c>
      <c r="L19" s="542">
        <v>200</v>
      </c>
      <c r="M19" s="501">
        <v>11.4</v>
      </c>
      <c r="N19" s="501">
        <v>10.46</v>
      </c>
      <c r="O19" s="501">
        <v>49.48</v>
      </c>
      <c r="P19" s="501">
        <v>337.3</v>
      </c>
      <c r="Q19" s="501">
        <v>0</v>
      </c>
    </row>
    <row r="20" spans="1:18" ht="24" customHeight="1" x14ac:dyDescent="0.25">
      <c r="A20" s="647" t="s">
        <v>270</v>
      </c>
      <c r="B20" s="616" t="s">
        <v>271</v>
      </c>
      <c r="C20" s="617">
        <v>200</v>
      </c>
      <c r="D20" s="536"/>
      <c r="E20" s="523">
        <v>1.8</v>
      </c>
      <c r="F20" s="523">
        <v>0</v>
      </c>
      <c r="G20" s="523">
        <v>28.6</v>
      </c>
      <c r="H20" s="523">
        <v>121.4</v>
      </c>
      <c r="I20" s="523">
        <v>0.4</v>
      </c>
      <c r="J20" s="744" t="s">
        <v>270</v>
      </c>
      <c r="K20" s="618" t="s">
        <v>271</v>
      </c>
      <c r="L20" s="619">
        <v>200</v>
      </c>
      <c r="M20" s="528">
        <v>1.8</v>
      </c>
      <c r="N20" s="528">
        <v>0</v>
      </c>
      <c r="O20" s="528">
        <v>28.6</v>
      </c>
      <c r="P20" s="528">
        <v>121.4</v>
      </c>
      <c r="Q20" s="528">
        <v>0.4</v>
      </c>
    </row>
    <row r="21" spans="1:18" ht="15" customHeight="1" x14ac:dyDescent="0.25">
      <c r="A21" s="747"/>
      <c r="B21" s="621" t="s">
        <v>11</v>
      </c>
      <c r="C21" s="617">
        <v>25</v>
      </c>
      <c r="D21" s="536"/>
      <c r="E21" s="536"/>
      <c r="F21" s="536"/>
      <c r="G21" s="536"/>
      <c r="H21" s="536"/>
      <c r="I21" s="536"/>
      <c r="J21" s="745"/>
      <c r="K21" s="621" t="s">
        <v>284</v>
      </c>
      <c r="L21" s="617">
        <v>25</v>
      </c>
      <c r="M21" s="536"/>
      <c r="N21" s="536"/>
      <c r="O21" s="536"/>
      <c r="P21" s="536"/>
      <c r="Q21" s="536"/>
    </row>
    <row r="22" spans="1:18" ht="15" customHeight="1" thickBot="1" x14ac:dyDescent="0.3">
      <c r="A22" s="748"/>
      <c r="B22" s="621" t="s">
        <v>266</v>
      </c>
      <c r="C22" s="617">
        <v>7</v>
      </c>
      <c r="D22" s="536"/>
      <c r="E22" s="536"/>
      <c r="F22" s="536"/>
      <c r="G22" s="536"/>
      <c r="H22" s="536"/>
      <c r="I22" s="536"/>
      <c r="J22" s="746"/>
      <c r="K22" s="601" t="s">
        <v>196</v>
      </c>
      <c r="L22" s="617">
        <v>10</v>
      </c>
      <c r="M22" s="536"/>
      <c r="N22" s="536"/>
      <c r="O22" s="536"/>
      <c r="P22" s="536"/>
      <c r="Q22" s="536"/>
    </row>
    <row r="23" spans="1:18" ht="24" customHeight="1" x14ac:dyDescent="0.25">
      <c r="A23" s="507" t="s">
        <v>515</v>
      </c>
      <c r="B23" s="548" t="s">
        <v>10</v>
      </c>
      <c r="C23" s="508">
        <v>60</v>
      </c>
      <c r="D23" s="536"/>
      <c r="E23" s="536">
        <v>3.36</v>
      </c>
      <c r="F23" s="536">
        <v>0.48</v>
      </c>
      <c r="G23" s="536">
        <v>23.52</v>
      </c>
      <c r="H23" s="536">
        <v>141</v>
      </c>
      <c r="I23" s="536">
        <v>0</v>
      </c>
      <c r="J23" s="197" t="s">
        <v>24</v>
      </c>
      <c r="K23" s="490" t="s">
        <v>10</v>
      </c>
      <c r="L23" s="508">
        <v>80</v>
      </c>
      <c r="M23" s="501">
        <v>3.36</v>
      </c>
      <c r="N23" s="501">
        <v>0.48</v>
      </c>
      <c r="O23" s="501">
        <v>23.52</v>
      </c>
      <c r="P23" s="501">
        <v>141</v>
      </c>
      <c r="Q23" s="501">
        <v>0</v>
      </c>
    </row>
    <row r="24" spans="1:18" ht="24" customHeight="1" x14ac:dyDescent="0.25">
      <c r="A24" s="507" t="s">
        <v>516</v>
      </c>
      <c r="B24" s="490" t="s">
        <v>4</v>
      </c>
      <c r="C24" s="500">
        <v>40</v>
      </c>
      <c r="D24" s="536"/>
      <c r="E24" s="536">
        <v>1.84</v>
      </c>
      <c r="F24" s="536">
        <v>0.48</v>
      </c>
      <c r="G24" s="536">
        <v>13.36</v>
      </c>
      <c r="H24" s="536">
        <v>69.599999999999994</v>
      </c>
      <c r="I24" s="536">
        <v>0</v>
      </c>
      <c r="J24" s="197" t="s">
        <v>25</v>
      </c>
      <c r="K24" s="490" t="s">
        <v>4</v>
      </c>
      <c r="L24" s="500">
        <v>60</v>
      </c>
      <c r="M24" s="501">
        <v>1.84</v>
      </c>
      <c r="N24" s="501">
        <v>0.48</v>
      </c>
      <c r="O24" s="501">
        <v>13.36</v>
      </c>
      <c r="P24" s="501">
        <v>69.599999999999994</v>
      </c>
      <c r="Q24" s="501">
        <v>0</v>
      </c>
    </row>
    <row r="25" spans="1:18" ht="0.75" customHeight="1" x14ac:dyDescent="0.25">
      <c r="A25" s="389"/>
      <c r="B25" s="31"/>
      <c r="C25" s="56"/>
      <c r="D25" s="414"/>
      <c r="E25" s="55"/>
      <c r="F25" s="55"/>
      <c r="G25" s="55"/>
      <c r="H25" s="55">
        <f>SUM(H16:H24)</f>
        <v>828.24</v>
      </c>
      <c r="I25" s="55"/>
      <c r="J25" s="55"/>
      <c r="K25" s="55"/>
      <c r="L25" s="55"/>
      <c r="M25" s="55"/>
      <c r="N25" s="55"/>
      <c r="O25" s="55"/>
      <c r="P25" s="55">
        <f>SUM(P16:P24)</f>
        <v>1094.2999999999997</v>
      </c>
      <c r="Q25" s="55"/>
    </row>
    <row r="26" spans="1:18" ht="15" customHeight="1" x14ac:dyDescent="0.25">
      <c r="A26" s="389"/>
      <c r="B26" s="69" t="s">
        <v>26</v>
      </c>
      <c r="C26" s="78"/>
      <c r="D26" s="202"/>
      <c r="E26" s="185">
        <f>SUM(E16:E25)</f>
        <v>29.26</v>
      </c>
      <c r="F26" s="185">
        <f>SUM(F16:F25)</f>
        <v>24.75</v>
      </c>
      <c r="G26" s="185">
        <f>SUM(G16:G25)</f>
        <v>113.84</v>
      </c>
      <c r="H26" s="188">
        <v>828</v>
      </c>
      <c r="I26" s="185">
        <f>SUM(I16:I25)</f>
        <v>25.41</v>
      </c>
      <c r="J26" s="185" t="s">
        <v>183</v>
      </c>
      <c r="K26" s="421" t="s">
        <v>26</v>
      </c>
      <c r="L26" s="178"/>
      <c r="M26" s="178">
        <f>SUM(M16:M25)</f>
        <v>36.270000000000003</v>
      </c>
      <c r="N26" s="178">
        <f>SUM(N16:N25)</f>
        <v>39.47</v>
      </c>
      <c r="O26" s="178">
        <f>SUM(O16:O25)</f>
        <v>140.38</v>
      </c>
      <c r="P26" s="179">
        <v>954</v>
      </c>
      <c r="Q26" s="178">
        <f>SUM(Q16:Q25)</f>
        <v>37.47</v>
      </c>
    </row>
    <row r="27" spans="1:18" s="386" customFormat="1" ht="15" customHeight="1" x14ac:dyDescent="0.3">
      <c r="A27" s="738" t="s">
        <v>6</v>
      </c>
      <c r="B27" s="739"/>
      <c r="C27" s="739"/>
      <c r="D27" s="739"/>
      <c r="E27" s="739"/>
      <c r="F27" s="739"/>
      <c r="G27" s="739"/>
      <c r="H27" s="739"/>
      <c r="I27" s="739"/>
      <c r="J27" s="739"/>
      <c r="K27" s="740"/>
      <c r="L27" s="387"/>
      <c r="M27" s="387"/>
      <c r="N27" s="387"/>
      <c r="O27" s="387"/>
      <c r="P27" s="388"/>
      <c r="Q27" s="387"/>
    </row>
    <row r="28" spans="1:18" ht="24" customHeight="1" x14ac:dyDescent="0.25">
      <c r="A28" s="470" t="s">
        <v>272</v>
      </c>
      <c r="B28" s="86" t="s">
        <v>14</v>
      </c>
      <c r="C28" s="15" t="s">
        <v>95</v>
      </c>
      <c r="D28" s="12"/>
      <c r="E28" s="55">
        <v>21.6</v>
      </c>
      <c r="F28" s="55">
        <v>22.68</v>
      </c>
      <c r="G28" s="55">
        <v>22.68</v>
      </c>
      <c r="H28" s="55">
        <v>382.5</v>
      </c>
      <c r="I28" s="55">
        <v>0.6</v>
      </c>
      <c r="J28" s="470" t="s">
        <v>272</v>
      </c>
      <c r="K28" s="86" t="s">
        <v>507</v>
      </c>
      <c r="L28" s="15" t="s">
        <v>113</v>
      </c>
      <c r="M28" s="108">
        <v>21.6</v>
      </c>
      <c r="N28" s="108">
        <v>22.68</v>
      </c>
      <c r="O28" s="108">
        <v>22.68</v>
      </c>
      <c r="P28" s="108">
        <v>382.5</v>
      </c>
      <c r="Q28" s="108">
        <v>0.6</v>
      </c>
    </row>
    <row r="29" spans="1:18" ht="21.95" customHeight="1" x14ac:dyDescent="0.25">
      <c r="A29" s="470" t="s">
        <v>405</v>
      </c>
      <c r="B29" s="86" t="s">
        <v>274</v>
      </c>
      <c r="C29" s="288">
        <v>200</v>
      </c>
      <c r="D29" s="18"/>
      <c r="E29" s="55">
        <v>0.1</v>
      </c>
      <c r="F29" s="55">
        <v>0</v>
      </c>
      <c r="G29" s="55">
        <v>10.3</v>
      </c>
      <c r="H29" s="55">
        <v>50.1</v>
      </c>
      <c r="I29" s="55">
        <v>1.2</v>
      </c>
      <c r="J29" s="470" t="s">
        <v>273</v>
      </c>
      <c r="K29" s="266" t="s">
        <v>492</v>
      </c>
      <c r="L29" s="282">
        <v>200</v>
      </c>
      <c r="M29" s="248">
        <v>0.5</v>
      </c>
      <c r="N29" s="248">
        <v>0.1</v>
      </c>
      <c r="O29" s="248">
        <v>10.1</v>
      </c>
      <c r="P29" s="248">
        <v>46</v>
      </c>
      <c r="Q29" s="351">
        <v>2</v>
      </c>
    </row>
    <row r="30" spans="1:18" ht="15" customHeight="1" x14ac:dyDescent="0.25">
      <c r="A30" s="413"/>
      <c r="B30" s="69" t="s">
        <v>26</v>
      </c>
      <c r="C30" s="78"/>
      <c r="D30" s="202"/>
      <c r="E30" s="185">
        <v>21.7</v>
      </c>
      <c r="F30" s="185">
        <v>22.68</v>
      </c>
      <c r="G30" s="185">
        <v>32.979999999999997</v>
      </c>
      <c r="H30" s="188">
        <v>432.6</v>
      </c>
      <c r="I30" s="185">
        <v>1.8</v>
      </c>
      <c r="J30" s="185"/>
      <c r="K30" s="421" t="s">
        <v>26</v>
      </c>
      <c r="L30" s="178"/>
      <c r="M30" s="178">
        <v>21.7</v>
      </c>
      <c r="N30" s="178">
        <v>22.68</v>
      </c>
      <c r="O30" s="178">
        <v>32.979999999999997</v>
      </c>
      <c r="P30" s="179">
        <v>428.5</v>
      </c>
      <c r="Q30" s="178">
        <v>1.8</v>
      </c>
    </row>
    <row r="31" spans="1:18" ht="15" customHeight="1" x14ac:dyDescent="0.25">
      <c r="A31" s="735" t="s">
        <v>7</v>
      </c>
      <c r="B31" s="736"/>
      <c r="C31" s="736"/>
      <c r="D31" s="736"/>
      <c r="E31" s="736"/>
      <c r="F31" s="736"/>
      <c r="G31" s="736"/>
      <c r="H31" s="736"/>
      <c r="I31" s="736"/>
      <c r="J31" s="736"/>
      <c r="K31" s="737"/>
      <c r="L31" s="209"/>
      <c r="M31" s="209"/>
      <c r="N31" s="209"/>
      <c r="O31" s="209"/>
      <c r="P31" s="209"/>
      <c r="Q31" s="209"/>
      <c r="R31" s="25"/>
    </row>
    <row r="32" spans="1:18" ht="24" customHeight="1" x14ac:dyDescent="0.25">
      <c r="A32" s="521" t="s">
        <v>361</v>
      </c>
      <c r="B32" s="622"/>
      <c r="C32" s="623"/>
      <c r="D32" s="498"/>
      <c r="E32" s="555"/>
      <c r="F32" s="555"/>
      <c r="G32" s="555"/>
      <c r="H32" s="555"/>
      <c r="I32" s="555"/>
      <c r="J32" s="555"/>
      <c r="K32" s="624" t="s">
        <v>92</v>
      </c>
      <c r="L32" s="498">
        <v>100</v>
      </c>
      <c r="M32" s="559">
        <v>1</v>
      </c>
      <c r="N32" s="559">
        <v>10.1</v>
      </c>
      <c r="O32" s="559">
        <v>3.4</v>
      </c>
      <c r="P32" s="559">
        <v>89</v>
      </c>
      <c r="Q32" s="559">
        <v>42.6</v>
      </c>
      <c r="R32" s="25"/>
    </row>
    <row r="33" spans="1:17" ht="21.95" customHeight="1" x14ac:dyDescent="0.25">
      <c r="A33" s="521" t="s">
        <v>363</v>
      </c>
      <c r="B33" s="625"/>
      <c r="C33" s="625"/>
      <c r="D33" s="545"/>
      <c r="E33" s="536"/>
      <c r="F33" s="536"/>
      <c r="G33" s="536"/>
      <c r="H33" s="536"/>
      <c r="I33" s="536"/>
      <c r="J33" s="536"/>
      <c r="K33" s="581" t="s">
        <v>362</v>
      </c>
      <c r="L33" s="542">
        <v>120</v>
      </c>
      <c r="M33" s="501">
        <v>20.6</v>
      </c>
      <c r="N33" s="501">
        <v>22</v>
      </c>
      <c r="O33" s="501">
        <v>4.2</v>
      </c>
      <c r="P33" s="501">
        <v>257</v>
      </c>
      <c r="Q33" s="501">
        <v>1.3</v>
      </c>
    </row>
    <row r="34" spans="1:17" ht="21.95" customHeight="1" x14ac:dyDescent="0.25">
      <c r="A34" s="505" t="s">
        <v>490</v>
      </c>
      <c r="B34" s="575" t="s">
        <v>349</v>
      </c>
      <c r="C34" s="542">
        <v>200</v>
      </c>
      <c r="D34" s="501">
        <v>6.12</v>
      </c>
      <c r="E34" s="501">
        <v>8.98</v>
      </c>
      <c r="F34" s="501">
        <v>41.96</v>
      </c>
      <c r="G34" s="501">
        <v>279</v>
      </c>
      <c r="H34" s="501">
        <v>0</v>
      </c>
      <c r="I34" s="536"/>
      <c r="J34" s="536"/>
      <c r="K34" s="575" t="s">
        <v>349</v>
      </c>
      <c r="L34" s="542">
        <v>200</v>
      </c>
      <c r="M34" s="501">
        <v>6.12</v>
      </c>
      <c r="N34" s="501">
        <v>8.98</v>
      </c>
      <c r="O34" s="501">
        <v>41.96</v>
      </c>
      <c r="P34" s="501">
        <v>279</v>
      </c>
      <c r="Q34" s="501">
        <v>0</v>
      </c>
    </row>
    <row r="35" spans="1:17" ht="24" customHeight="1" x14ac:dyDescent="0.25">
      <c r="A35" s="521" t="s">
        <v>511</v>
      </c>
      <c r="B35" s="581" t="s">
        <v>344</v>
      </c>
      <c r="C35" s="542">
        <v>200</v>
      </c>
      <c r="D35" s="542"/>
      <c r="E35" s="536"/>
      <c r="F35" s="536"/>
      <c r="G35" s="536"/>
      <c r="H35" s="536"/>
      <c r="I35" s="536"/>
      <c r="J35" s="536"/>
      <c r="K35" s="575" t="s">
        <v>482</v>
      </c>
      <c r="L35" s="542">
        <v>200</v>
      </c>
      <c r="M35" s="528">
        <v>0.3</v>
      </c>
      <c r="N35" s="528">
        <v>0</v>
      </c>
      <c r="O35" s="528">
        <v>6.7</v>
      </c>
      <c r="P35" s="528">
        <v>27.6</v>
      </c>
      <c r="Q35" s="528">
        <v>0.7</v>
      </c>
    </row>
    <row r="36" spans="1:17" ht="24" customHeight="1" x14ac:dyDescent="0.25">
      <c r="A36" s="507" t="s">
        <v>515</v>
      </c>
      <c r="B36" s="490" t="s">
        <v>10</v>
      </c>
      <c r="C36" s="508">
        <v>60</v>
      </c>
      <c r="D36" s="494"/>
      <c r="E36" s="536"/>
      <c r="F36" s="536"/>
      <c r="G36" s="536"/>
      <c r="H36" s="536"/>
      <c r="I36" s="536"/>
      <c r="J36" s="536"/>
      <c r="K36" s="490" t="s">
        <v>10</v>
      </c>
      <c r="L36" s="508">
        <v>80</v>
      </c>
      <c r="M36" s="501">
        <v>3.36</v>
      </c>
      <c r="N36" s="501">
        <v>0.48</v>
      </c>
      <c r="O36" s="501">
        <v>23.52</v>
      </c>
      <c r="P36" s="501">
        <v>141</v>
      </c>
      <c r="Q36" s="501">
        <v>0</v>
      </c>
    </row>
    <row r="37" spans="1:17" ht="21.95" customHeight="1" x14ac:dyDescent="0.25">
      <c r="A37" s="507" t="s">
        <v>516</v>
      </c>
      <c r="B37" s="490" t="s">
        <v>4</v>
      </c>
      <c r="C37" s="500">
        <v>40</v>
      </c>
      <c r="D37" s="569"/>
      <c r="E37" s="536"/>
      <c r="F37" s="536"/>
      <c r="G37" s="536"/>
      <c r="H37" s="536"/>
      <c r="I37" s="536"/>
      <c r="J37" s="536"/>
      <c r="K37" s="490" t="s">
        <v>4</v>
      </c>
      <c r="L37" s="500">
        <v>40</v>
      </c>
      <c r="M37" s="501">
        <v>1.84</v>
      </c>
      <c r="N37" s="501">
        <v>0.48</v>
      </c>
      <c r="O37" s="501">
        <v>13.36</v>
      </c>
      <c r="P37" s="501">
        <v>45.6</v>
      </c>
      <c r="Q37" s="501">
        <v>0</v>
      </c>
    </row>
    <row r="38" spans="1:17" ht="15" customHeight="1" x14ac:dyDescent="0.25">
      <c r="A38" s="301"/>
      <c r="B38" s="302"/>
      <c r="C38" s="303"/>
      <c r="D38" s="188"/>
      <c r="E38" s="185"/>
      <c r="F38" s="185"/>
      <c r="G38" s="185"/>
      <c r="H38" s="185"/>
      <c r="I38" s="185"/>
      <c r="J38" s="185"/>
      <c r="K38" s="421" t="s">
        <v>26</v>
      </c>
      <c r="L38" s="358"/>
      <c r="M38" s="178">
        <f>SUM(M32:M37)</f>
        <v>33.220000000000006</v>
      </c>
      <c r="N38" s="178">
        <f>SUM(N32:N37)</f>
        <v>42.039999999999992</v>
      </c>
      <c r="O38" s="178">
        <f>SUM(O32:O37)</f>
        <v>93.14</v>
      </c>
      <c r="P38" s="178">
        <f>SUM(P32:P37)</f>
        <v>839.2</v>
      </c>
      <c r="Q38" s="178">
        <f>SUM(Q32:Q37)</f>
        <v>44.6</v>
      </c>
    </row>
    <row r="39" spans="1:17" ht="15" customHeight="1" x14ac:dyDescent="0.25">
      <c r="A39" s="720" t="s">
        <v>53</v>
      </c>
      <c r="B39" s="734"/>
      <c r="C39" s="734"/>
      <c r="D39" s="734"/>
      <c r="E39" s="734"/>
      <c r="F39" s="734"/>
      <c r="G39" s="734"/>
      <c r="H39" s="734"/>
      <c r="I39" s="734"/>
      <c r="J39" s="734"/>
      <c r="K39" s="723"/>
      <c r="L39" s="162"/>
      <c r="M39" s="343"/>
      <c r="N39" s="343"/>
      <c r="O39" s="343"/>
      <c r="P39" s="343"/>
      <c r="Q39" s="343"/>
    </row>
    <row r="40" spans="1:17" ht="21.95" customHeight="1" x14ac:dyDescent="0.25">
      <c r="A40" s="521" t="s">
        <v>325</v>
      </c>
      <c r="B40" s="490" t="s">
        <v>326</v>
      </c>
      <c r="C40" s="500">
        <v>200</v>
      </c>
      <c r="D40" s="626"/>
      <c r="E40" s="627"/>
      <c r="F40" s="627"/>
      <c r="G40" s="627"/>
      <c r="H40" s="628"/>
      <c r="I40" s="627"/>
      <c r="J40" s="627"/>
      <c r="K40" s="598" t="s">
        <v>333</v>
      </c>
      <c r="L40" s="565">
        <v>200</v>
      </c>
      <c r="M40" s="520">
        <v>10</v>
      </c>
      <c r="N40" s="520">
        <v>6.4</v>
      </c>
      <c r="O40" s="520">
        <v>17</v>
      </c>
      <c r="P40" s="528">
        <v>174</v>
      </c>
      <c r="Q40" s="566">
        <v>1.2</v>
      </c>
    </row>
    <row r="41" spans="1:17" ht="21.95" customHeight="1" x14ac:dyDescent="0.25">
      <c r="A41" s="495" t="s">
        <v>528</v>
      </c>
      <c r="B41" s="629"/>
      <c r="C41" s="523"/>
      <c r="D41" s="626"/>
      <c r="E41" s="627"/>
      <c r="F41" s="627"/>
      <c r="G41" s="627"/>
      <c r="H41" s="628"/>
      <c r="I41" s="627"/>
      <c r="J41" s="627"/>
      <c r="K41" s="529" t="s">
        <v>327</v>
      </c>
      <c r="L41" s="526">
        <v>10</v>
      </c>
      <c r="M41" s="526">
        <v>0.75</v>
      </c>
      <c r="N41" s="526">
        <v>0.98</v>
      </c>
      <c r="O41" s="526">
        <v>7.44</v>
      </c>
      <c r="P41" s="526">
        <v>41.7</v>
      </c>
      <c r="Q41" s="526">
        <v>0</v>
      </c>
    </row>
    <row r="42" spans="1:17" ht="15" customHeight="1" x14ac:dyDescent="0.25">
      <c r="A42" s="294"/>
      <c r="B42" s="295"/>
      <c r="C42" s="17"/>
      <c r="D42" s="12"/>
      <c r="E42" s="227"/>
      <c r="F42" s="227"/>
      <c r="G42" s="227"/>
      <c r="H42" s="227"/>
      <c r="I42" s="227"/>
      <c r="J42" s="227"/>
      <c r="K42" s="421" t="s">
        <v>26</v>
      </c>
      <c r="L42" s="180"/>
      <c r="M42" s="180">
        <f>SUM(M40:M41)</f>
        <v>10.75</v>
      </c>
      <c r="N42" s="180">
        <f>SUM(N40:N41)</f>
        <v>7.3800000000000008</v>
      </c>
      <c r="O42" s="180">
        <f>SUM(O40:O41)</f>
        <v>24.44</v>
      </c>
      <c r="P42" s="180">
        <f>SUM(P40:P41)</f>
        <v>215.7</v>
      </c>
      <c r="Q42" s="180">
        <f>SUM(Q40:Q41)</f>
        <v>1.2</v>
      </c>
    </row>
    <row r="43" spans="1:17" ht="9.9499999999999993" customHeight="1" x14ac:dyDescent="0.25">
      <c r="A43" s="399"/>
      <c r="B43" s="395"/>
      <c r="C43" s="17"/>
      <c r="D43" s="12"/>
      <c r="E43" s="227"/>
      <c r="F43" s="227"/>
      <c r="G43" s="227"/>
      <c r="H43" s="227"/>
      <c r="I43" s="227"/>
      <c r="J43" s="227"/>
      <c r="K43" s="108"/>
      <c r="L43" s="111"/>
      <c r="M43" s="111"/>
      <c r="N43" s="111"/>
      <c r="O43" s="111"/>
      <c r="P43" s="111"/>
      <c r="Q43" s="111"/>
    </row>
    <row r="44" spans="1:17" ht="15" customHeight="1" x14ac:dyDescent="0.25">
      <c r="A44" s="400"/>
      <c r="B44" s="398" t="s">
        <v>65</v>
      </c>
      <c r="C44" s="78"/>
      <c r="D44" s="202"/>
      <c r="E44" s="98" t="e">
        <f>SUM(E40,#REF!,E30,E26,#REF!)</f>
        <v>#REF!</v>
      </c>
      <c r="F44" s="98" t="e">
        <f>SUM(F40,#REF!,F30,F26,#REF!)</f>
        <v>#REF!</v>
      </c>
      <c r="G44" s="98" t="e">
        <f>SUM(G40,#REF!,G30,G26,#REF!)</f>
        <v>#REF!</v>
      </c>
      <c r="H44" s="99" t="e">
        <f>SUM(H40,#REF!,H30,H26,#REF!)</f>
        <v>#REF!</v>
      </c>
      <c r="I44" s="107" t="e">
        <f>I40+#REF!+I30+I26+#REF!</f>
        <v>#REF!</v>
      </c>
      <c r="J44" s="107"/>
      <c r="K44" s="397" t="s">
        <v>506</v>
      </c>
      <c r="L44" s="347"/>
      <c r="M44" s="345">
        <f>SUM(M40,M30,M26)</f>
        <v>67.97</v>
      </c>
      <c r="N44" s="345">
        <f>SUM(N40,N30,N26)</f>
        <v>68.55</v>
      </c>
      <c r="O44" s="345">
        <f>SUM(O40,O30,O26)</f>
        <v>190.35999999999999</v>
      </c>
      <c r="P44" s="345">
        <f>SUM(P40,P30,P26)</f>
        <v>1556.5</v>
      </c>
      <c r="Q44" s="345">
        <f>SUM(Q40,Q30,Q26)</f>
        <v>40.47</v>
      </c>
    </row>
    <row r="46" spans="1:17" ht="15" customHeight="1" x14ac:dyDescent="0.3">
      <c r="A46" s="689" t="s">
        <v>395</v>
      </c>
      <c r="B46" s="689"/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</row>
    <row r="47" spans="1:17" ht="15" customHeight="1" x14ac:dyDescent="0.25"/>
  </sheetData>
  <mergeCells count="14">
    <mergeCell ref="A46:Q46"/>
    <mergeCell ref="A39:K39"/>
    <mergeCell ref="A31:K31"/>
    <mergeCell ref="A27:K27"/>
    <mergeCell ref="A12:K12"/>
    <mergeCell ref="A15:K15"/>
    <mergeCell ref="J20:J22"/>
    <mergeCell ref="A20:A22"/>
    <mergeCell ref="E1:I1"/>
    <mergeCell ref="M1:Q1"/>
    <mergeCell ref="A2:A3"/>
    <mergeCell ref="J2:J3"/>
    <mergeCell ref="A4:B4"/>
    <mergeCell ref="J4:K4"/>
  </mergeCells>
  <pageMargins left="0.59055118110236227" right="0.39370078740157483" top="0.39370078740157483" bottom="0.39370078740157483" header="0" footer="0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5" zoomScale="86" zoomScaleNormal="86" workbookViewId="0">
      <selection activeCell="A38" sqref="A38:H39"/>
    </sheetView>
  </sheetViews>
  <sheetFormatPr defaultRowHeight="15" x14ac:dyDescent="0.25"/>
  <cols>
    <col min="1" max="1" width="11.7109375" customWidth="1"/>
    <col min="2" max="2" width="30.7109375" customWidth="1"/>
    <col min="3" max="5" width="8.7109375" customWidth="1"/>
    <col min="6" max="6" width="10.28515625" customWidth="1"/>
    <col min="7" max="8" width="8.7109375" customWidth="1"/>
    <col min="9" max="9" width="0.42578125" hidden="1" customWidth="1"/>
    <col min="10" max="10" width="24.42578125" hidden="1" customWidth="1"/>
    <col min="11" max="11" width="12.28515625" hidden="1" customWidth="1"/>
    <col min="12" max="12" width="7" hidden="1" customWidth="1"/>
    <col min="13" max="13" width="6.85546875" hidden="1" customWidth="1"/>
    <col min="14" max="14" width="8.85546875" hidden="1" customWidth="1"/>
    <col min="15" max="15" width="9" hidden="1" customWidth="1"/>
    <col min="16" max="16" width="3.42578125" hidden="1" customWidth="1"/>
  </cols>
  <sheetData>
    <row r="1" spans="1:16" ht="35.1" customHeight="1" x14ac:dyDescent="0.25">
      <c r="A1" s="234" t="s">
        <v>0</v>
      </c>
      <c r="B1" s="11"/>
      <c r="C1" s="405" t="s">
        <v>184</v>
      </c>
      <c r="D1" s="655" t="s">
        <v>115</v>
      </c>
      <c r="E1" s="656"/>
      <c r="F1" s="656"/>
      <c r="G1" s="656"/>
      <c r="H1" s="657"/>
      <c r="I1" s="234" t="s">
        <v>0</v>
      </c>
      <c r="J1" s="285"/>
      <c r="K1" s="122" t="s">
        <v>184</v>
      </c>
      <c r="L1" s="749" t="s">
        <v>115</v>
      </c>
      <c r="M1" s="749"/>
      <c r="N1" s="749"/>
      <c r="O1" s="749"/>
      <c r="P1" s="749"/>
    </row>
    <row r="2" spans="1:16" ht="38.1" customHeight="1" x14ac:dyDescent="0.25">
      <c r="A2" s="752" t="s">
        <v>23</v>
      </c>
      <c r="B2" s="9" t="s">
        <v>1</v>
      </c>
      <c r="C2" s="10" t="s">
        <v>27</v>
      </c>
      <c r="D2" s="229" t="s">
        <v>28</v>
      </c>
      <c r="E2" s="229" t="s">
        <v>29</v>
      </c>
      <c r="F2" s="229" t="s">
        <v>66</v>
      </c>
      <c r="G2" s="229" t="s">
        <v>31</v>
      </c>
      <c r="H2" s="230" t="s">
        <v>32</v>
      </c>
      <c r="I2" s="752" t="s">
        <v>23</v>
      </c>
      <c r="J2" s="9" t="s">
        <v>1</v>
      </c>
      <c r="K2" s="10" t="s">
        <v>68</v>
      </c>
      <c r="L2" s="229" t="s">
        <v>67</v>
      </c>
      <c r="M2" s="229" t="s">
        <v>38</v>
      </c>
      <c r="N2" s="229" t="s">
        <v>66</v>
      </c>
      <c r="O2" s="229" t="s">
        <v>31</v>
      </c>
      <c r="P2" s="230" t="s">
        <v>32</v>
      </c>
    </row>
    <row r="3" spans="1:16" ht="15" customHeight="1" x14ac:dyDescent="0.25">
      <c r="A3" s="752"/>
      <c r="B3" s="8" t="s">
        <v>568</v>
      </c>
      <c r="C3" s="116"/>
      <c r="D3" s="12"/>
      <c r="E3" s="12"/>
      <c r="F3" s="12"/>
      <c r="G3" s="12"/>
      <c r="H3" s="13"/>
      <c r="I3" s="752"/>
      <c r="J3" s="8" t="s">
        <v>64</v>
      </c>
      <c r="K3" s="13"/>
      <c r="L3" s="12"/>
      <c r="M3" s="12"/>
      <c r="N3" s="12"/>
      <c r="O3" s="12"/>
      <c r="P3" s="13"/>
    </row>
    <row r="4" spans="1:16" ht="15" customHeight="1" x14ac:dyDescent="0.25">
      <c r="A4" s="720" t="s">
        <v>3</v>
      </c>
      <c r="B4" s="722"/>
      <c r="C4" s="119"/>
      <c r="D4" s="182"/>
      <c r="E4" s="182"/>
      <c r="F4" s="182"/>
      <c r="G4" s="182"/>
      <c r="H4" s="182"/>
      <c r="I4" s="753" t="s">
        <v>3</v>
      </c>
      <c r="J4" s="754"/>
      <c r="K4" s="182"/>
      <c r="L4" s="182"/>
      <c r="M4" s="182"/>
      <c r="N4" s="182"/>
      <c r="O4" s="182"/>
      <c r="P4" s="182"/>
    </row>
    <row r="5" spans="1:16" ht="24" customHeight="1" x14ac:dyDescent="0.25">
      <c r="A5" s="495" t="s">
        <v>431</v>
      </c>
      <c r="B5" s="535" t="s">
        <v>374</v>
      </c>
      <c r="C5" s="492">
        <v>30</v>
      </c>
      <c r="D5" s="501">
        <v>7.68</v>
      </c>
      <c r="E5" s="501">
        <v>7.83</v>
      </c>
      <c r="F5" s="501">
        <v>0</v>
      </c>
      <c r="G5" s="501">
        <v>102.9</v>
      </c>
      <c r="H5" s="528">
        <v>0.21</v>
      </c>
      <c r="I5" s="472" t="s">
        <v>276</v>
      </c>
      <c r="J5" s="51" t="s">
        <v>275</v>
      </c>
      <c r="K5" s="24">
        <v>30</v>
      </c>
      <c r="L5" s="55">
        <v>1.2</v>
      </c>
      <c r="M5" s="55">
        <v>12.5</v>
      </c>
      <c r="N5" s="55">
        <v>7.5</v>
      </c>
      <c r="O5" s="55">
        <v>147</v>
      </c>
      <c r="P5" s="18">
        <v>0</v>
      </c>
    </row>
    <row r="6" spans="1:16" s="415" customFormat="1" ht="21.95" customHeight="1" x14ac:dyDescent="0.25">
      <c r="A6" s="505" t="s">
        <v>345</v>
      </c>
      <c r="B6" s="592" t="s">
        <v>298</v>
      </c>
      <c r="C6" s="506">
        <v>200</v>
      </c>
      <c r="D6" s="504">
        <v>11.33</v>
      </c>
      <c r="E6" s="504">
        <v>11.25</v>
      </c>
      <c r="F6" s="504">
        <v>3.42</v>
      </c>
      <c r="G6" s="504">
        <v>207.83</v>
      </c>
      <c r="H6" s="504">
        <v>1.92</v>
      </c>
      <c r="I6" s="470" t="s">
        <v>277</v>
      </c>
      <c r="J6" s="264" t="s">
        <v>278</v>
      </c>
      <c r="K6" s="15">
        <v>200</v>
      </c>
      <c r="L6" s="108">
        <v>9.16</v>
      </c>
      <c r="M6" s="108">
        <v>12.88</v>
      </c>
      <c r="N6" s="108">
        <v>32.6</v>
      </c>
      <c r="O6" s="108">
        <v>283</v>
      </c>
      <c r="P6" s="108">
        <v>1.36</v>
      </c>
    </row>
    <row r="7" spans="1:16" ht="21.95" customHeight="1" x14ac:dyDescent="0.25">
      <c r="A7" s="495" t="s">
        <v>244</v>
      </c>
      <c r="B7" s="535" t="s">
        <v>472</v>
      </c>
      <c r="C7" s="492">
        <v>200</v>
      </c>
      <c r="D7" s="499">
        <v>0.3</v>
      </c>
      <c r="E7" s="499">
        <v>0.6</v>
      </c>
      <c r="F7" s="499">
        <v>7.1</v>
      </c>
      <c r="G7" s="499">
        <v>35</v>
      </c>
      <c r="H7" s="559">
        <v>9.64</v>
      </c>
      <c r="I7" s="467" t="s">
        <v>279</v>
      </c>
      <c r="J7" s="175" t="s">
        <v>280</v>
      </c>
      <c r="K7" s="176">
        <v>200</v>
      </c>
      <c r="L7" s="265">
        <v>0.3</v>
      </c>
      <c r="M7" s="265">
        <v>0.6</v>
      </c>
      <c r="N7" s="265">
        <v>7.1</v>
      </c>
      <c r="O7" s="265">
        <v>35</v>
      </c>
      <c r="P7" s="172">
        <v>9.64</v>
      </c>
    </row>
    <row r="8" spans="1:16" s="415" customFormat="1" ht="24" customHeight="1" x14ac:dyDescent="0.25">
      <c r="A8" s="507" t="s">
        <v>516</v>
      </c>
      <c r="B8" s="490" t="s">
        <v>4</v>
      </c>
      <c r="C8" s="500">
        <v>20</v>
      </c>
      <c r="D8" s="501">
        <v>0.92</v>
      </c>
      <c r="E8" s="501">
        <v>0.24</v>
      </c>
      <c r="F8" s="501">
        <v>6.68</v>
      </c>
      <c r="G8" s="501">
        <v>34.799999999999997</v>
      </c>
      <c r="H8" s="504">
        <v>0</v>
      </c>
      <c r="I8" s="407" t="s">
        <v>281</v>
      </c>
      <c r="J8" s="156" t="s">
        <v>98</v>
      </c>
      <c r="K8" s="174">
        <v>40</v>
      </c>
      <c r="L8" s="280">
        <v>5.0999999999999996</v>
      </c>
      <c r="M8" s="280">
        <v>4.5999999999999996</v>
      </c>
      <c r="N8" s="280">
        <v>0.3</v>
      </c>
      <c r="O8" s="341">
        <v>63</v>
      </c>
      <c r="P8" s="280">
        <v>0</v>
      </c>
    </row>
    <row r="9" spans="1:16" ht="24" customHeight="1" x14ac:dyDescent="0.25">
      <c r="A9" s="507" t="s">
        <v>515</v>
      </c>
      <c r="B9" s="490" t="s">
        <v>10</v>
      </c>
      <c r="C9" s="500">
        <v>20</v>
      </c>
      <c r="D9" s="501">
        <f>5.6*C9/100</f>
        <v>1.1200000000000001</v>
      </c>
      <c r="E9" s="501">
        <f>0.8*C9/100</f>
        <v>0.16</v>
      </c>
      <c r="F9" s="501">
        <f>39.2*C9/100</f>
        <v>7.84</v>
      </c>
      <c r="G9" s="501">
        <f>235*C9/100</f>
        <v>47</v>
      </c>
      <c r="H9" s="504">
        <v>0</v>
      </c>
      <c r="I9" s="54"/>
      <c r="J9" s="156"/>
      <c r="K9" s="174"/>
      <c r="L9" s="159"/>
      <c r="M9" s="159"/>
      <c r="N9" s="159"/>
      <c r="O9" s="289"/>
      <c r="P9" s="159"/>
    </row>
    <row r="10" spans="1:16" ht="15" customHeight="1" x14ac:dyDescent="0.25">
      <c r="A10" s="404"/>
      <c r="B10" s="355" t="s">
        <v>26</v>
      </c>
      <c r="C10" s="374"/>
      <c r="D10" s="345">
        <f>SUM(D5:D9)</f>
        <v>21.35</v>
      </c>
      <c r="E10" s="345">
        <f>SUM(E5:E9)</f>
        <v>20.079999999999998</v>
      </c>
      <c r="F10" s="345">
        <f>SUM(F5:F9)</f>
        <v>25.04</v>
      </c>
      <c r="G10" s="345">
        <f>SUM(G5:G9)</f>
        <v>427.53000000000003</v>
      </c>
      <c r="H10" s="345">
        <f>SUM(H5:H9)</f>
        <v>11.77</v>
      </c>
      <c r="I10" s="54"/>
      <c r="J10" s="355" t="s">
        <v>26</v>
      </c>
      <c r="K10" s="374"/>
      <c r="L10" s="345">
        <f>SUM(L5:L9)</f>
        <v>15.76</v>
      </c>
      <c r="M10" s="345">
        <f>SUM(M5:M9)</f>
        <v>30.580000000000005</v>
      </c>
      <c r="N10" s="345">
        <f>SUM(N5:N9)</f>
        <v>47.5</v>
      </c>
      <c r="O10" s="345">
        <f>SUM(O6:O9)</f>
        <v>381</v>
      </c>
      <c r="P10" s="345">
        <f>SUM(P5:P9)</f>
        <v>11</v>
      </c>
    </row>
    <row r="11" spans="1:16" ht="15" customHeight="1" x14ac:dyDescent="0.25">
      <c r="A11" s="651" t="s">
        <v>406</v>
      </c>
      <c r="B11" s="652"/>
      <c r="C11" s="10"/>
      <c r="D11" s="108"/>
      <c r="E11" s="108"/>
      <c r="F11" s="108"/>
      <c r="G11" s="108"/>
      <c r="H11" s="108"/>
      <c r="I11" s="54"/>
      <c r="J11" s="156"/>
      <c r="K11" s="174"/>
      <c r="L11" s="159"/>
      <c r="M11" s="159"/>
      <c r="N11" s="159"/>
      <c r="O11" s="289"/>
      <c r="P11" s="159"/>
    </row>
    <row r="12" spans="1:16" ht="21.95" customHeight="1" x14ac:dyDescent="0.25">
      <c r="A12" s="509" t="s">
        <v>402</v>
      </c>
      <c r="B12" s="510" t="s">
        <v>492</v>
      </c>
      <c r="C12" s="492">
        <v>200</v>
      </c>
      <c r="D12" s="501">
        <v>1</v>
      </c>
      <c r="E12" s="501">
        <v>0.2</v>
      </c>
      <c r="F12" s="501">
        <v>20.2</v>
      </c>
      <c r="G12" s="501">
        <v>92</v>
      </c>
      <c r="H12" s="501">
        <v>4</v>
      </c>
      <c r="I12" s="54"/>
      <c r="J12" s="156"/>
      <c r="K12" s="174"/>
      <c r="L12" s="159"/>
      <c r="M12" s="159"/>
      <c r="N12" s="159"/>
      <c r="O12" s="289"/>
      <c r="P12" s="159"/>
    </row>
    <row r="13" spans="1:16" ht="21.95" customHeight="1" x14ac:dyDescent="0.25">
      <c r="A13" s="495" t="s">
        <v>493</v>
      </c>
      <c r="B13" s="490" t="s">
        <v>494</v>
      </c>
      <c r="C13" s="491">
        <v>180</v>
      </c>
      <c r="D13" s="491">
        <v>1.17</v>
      </c>
      <c r="E13" s="491">
        <v>0.26</v>
      </c>
      <c r="F13" s="491">
        <v>10.53</v>
      </c>
      <c r="G13" s="492">
        <v>55.9</v>
      </c>
      <c r="H13" s="491">
        <v>78</v>
      </c>
      <c r="I13" s="54"/>
      <c r="J13" s="14"/>
      <c r="K13" s="10"/>
      <c r="L13" s="55"/>
      <c r="M13" s="55"/>
      <c r="N13" s="55"/>
      <c r="O13" s="55"/>
      <c r="P13" s="55"/>
    </row>
    <row r="14" spans="1:16" ht="15" customHeight="1" x14ac:dyDescent="0.25">
      <c r="A14" s="68"/>
      <c r="B14" s="355" t="s">
        <v>26</v>
      </c>
      <c r="C14" s="416"/>
      <c r="D14" s="345">
        <f>SUM(D12:D13)</f>
        <v>2.17</v>
      </c>
      <c r="E14" s="345">
        <f>SUM(E12:E13)</f>
        <v>0.46</v>
      </c>
      <c r="F14" s="346">
        <f>SUM(F12:F13)</f>
        <v>30.729999999999997</v>
      </c>
      <c r="G14" s="345">
        <f>SUM(G12:G13)</f>
        <v>147.9</v>
      </c>
      <c r="H14" s="178">
        <f>SUM(H12:H13)</f>
        <v>82</v>
      </c>
      <c r="I14" s="185"/>
      <c r="J14" s="185"/>
      <c r="K14" s="185"/>
      <c r="L14" s="185">
        <v>20.54</v>
      </c>
      <c r="M14" s="185">
        <f>SUM(M5:M12)</f>
        <v>61.160000000000011</v>
      </c>
      <c r="N14" s="185">
        <v>80.319999999999993</v>
      </c>
      <c r="O14" s="188">
        <f>SUM(O5:O12)</f>
        <v>909</v>
      </c>
      <c r="P14" s="185">
        <f>SUM(P5:P12)</f>
        <v>22</v>
      </c>
    </row>
    <row r="15" spans="1:16" ht="15" customHeight="1" x14ac:dyDescent="0.25">
      <c r="A15" s="741" t="s">
        <v>20</v>
      </c>
      <c r="B15" s="750"/>
      <c r="C15" s="118"/>
      <c r="D15" s="231"/>
      <c r="E15" s="231"/>
      <c r="F15" s="231"/>
      <c r="G15" s="232"/>
      <c r="H15" s="206"/>
      <c r="I15" s="206"/>
      <c r="J15" s="206"/>
      <c r="K15" s="206"/>
      <c r="L15" s="209"/>
      <c r="M15" s="209"/>
      <c r="N15" s="209"/>
      <c r="O15" s="209"/>
      <c r="P15" s="209"/>
    </row>
    <row r="16" spans="1:16" ht="24" customHeight="1" x14ac:dyDescent="0.25">
      <c r="A16" s="521" t="s">
        <v>282</v>
      </c>
      <c r="B16" s="490" t="s">
        <v>283</v>
      </c>
      <c r="C16" s="542">
        <v>100</v>
      </c>
      <c r="D16" s="501">
        <v>1.66</v>
      </c>
      <c r="E16" s="501">
        <v>5.33</v>
      </c>
      <c r="F16" s="501">
        <v>18.5</v>
      </c>
      <c r="G16" s="501">
        <v>128.80000000000001</v>
      </c>
      <c r="H16" s="501">
        <v>1.66</v>
      </c>
      <c r="I16" s="470" t="s">
        <v>282</v>
      </c>
      <c r="J16" s="14" t="s">
        <v>283</v>
      </c>
      <c r="K16" s="15">
        <v>100</v>
      </c>
      <c r="L16" s="55">
        <v>1.66</v>
      </c>
      <c r="M16" s="55">
        <v>5.33</v>
      </c>
      <c r="N16" s="55">
        <v>18.5</v>
      </c>
      <c r="O16" s="55">
        <v>128.80000000000001</v>
      </c>
      <c r="P16" s="55">
        <v>1.66</v>
      </c>
    </row>
    <row r="17" spans="1:16" ht="21.95" customHeight="1" x14ac:dyDescent="0.25">
      <c r="A17" s="521" t="s">
        <v>285</v>
      </c>
      <c r="B17" s="490" t="s">
        <v>286</v>
      </c>
      <c r="C17" s="500">
        <v>250</v>
      </c>
      <c r="D17" s="491">
        <v>7.67</v>
      </c>
      <c r="E17" s="491">
        <v>12.22</v>
      </c>
      <c r="F17" s="491">
        <v>2.97</v>
      </c>
      <c r="G17" s="501">
        <v>152.5</v>
      </c>
      <c r="H17" s="501">
        <v>2.37</v>
      </c>
      <c r="I17" s="470" t="s">
        <v>285</v>
      </c>
      <c r="J17" s="14" t="s">
        <v>286</v>
      </c>
      <c r="K17" s="10">
        <v>250</v>
      </c>
      <c r="L17" s="56">
        <v>7.67</v>
      </c>
      <c r="M17" s="56">
        <v>12.22</v>
      </c>
      <c r="N17" s="56">
        <v>2.97</v>
      </c>
      <c r="O17" s="55">
        <v>152.5</v>
      </c>
      <c r="P17" s="55">
        <v>2.37</v>
      </c>
    </row>
    <row r="18" spans="1:16" ht="24" customHeight="1" x14ac:dyDescent="0.25">
      <c r="A18" s="521" t="s">
        <v>287</v>
      </c>
      <c r="B18" s="490" t="s">
        <v>19</v>
      </c>
      <c r="C18" s="500">
        <v>200</v>
      </c>
      <c r="D18" s="501">
        <v>19</v>
      </c>
      <c r="E18" s="501">
        <v>10.199999999999999</v>
      </c>
      <c r="F18" s="501">
        <v>9</v>
      </c>
      <c r="G18" s="501">
        <v>204.2</v>
      </c>
      <c r="H18" s="501">
        <v>6.7</v>
      </c>
      <c r="I18" s="470" t="s">
        <v>287</v>
      </c>
      <c r="J18" s="14" t="s">
        <v>19</v>
      </c>
      <c r="K18" s="10">
        <v>140</v>
      </c>
      <c r="L18" s="55">
        <v>13.3</v>
      </c>
      <c r="M18" s="55">
        <v>7.2</v>
      </c>
      <c r="N18" s="55">
        <v>6.3</v>
      </c>
      <c r="O18" s="55">
        <v>143</v>
      </c>
      <c r="P18" s="55">
        <v>4.7</v>
      </c>
    </row>
    <row r="19" spans="1:16" ht="21.95" customHeight="1" x14ac:dyDescent="0.25">
      <c r="A19" s="521" t="s">
        <v>419</v>
      </c>
      <c r="B19" s="490" t="s">
        <v>18</v>
      </c>
      <c r="C19" s="562">
        <v>200</v>
      </c>
      <c r="D19" s="630">
        <v>4.72</v>
      </c>
      <c r="E19" s="559">
        <v>8.06</v>
      </c>
      <c r="F19" s="499">
        <v>43.2</v>
      </c>
      <c r="G19" s="499">
        <v>264.39999999999998</v>
      </c>
      <c r="H19" s="499">
        <v>0</v>
      </c>
      <c r="I19" s="467" t="s">
        <v>243</v>
      </c>
      <c r="J19" s="175" t="s">
        <v>18</v>
      </c>
      <c r="K19" s="247">
        <v>200</v>
      </c>
      <c r="L19" s="271">
        <v>4.72</v>
      </c>
      <c r="M19" s="172">
        <v>8.06</v>
      </c>
      <c r="N19" s="265">
        <v>43.2</v>
      </c>
      <c r="O19" s="265">
        <v>264.39999999999998</v>
      </c>
      <c r="P19" s="265">
        <v>0</v>
      </c>
    </row>
    <row r="20" spans="1:16" ht="24" customHeight="1" x14ac:dyDescent="0.25">
      <c r="A20" s="521" t="s">
        <v>288</v>
      </c>
      <c r="B20" s="490" t="s">
        <v>289</v>
      </c>
      <c r="C20" s="542">
        <v>200</v>
      </c>
      <c r="D20" s="528">
        <v>0.7</v>
      </c>
      <c r="E20" s="528">
        <v>0.3</v>
      </c>
      <c r="F20" s="528">
        <v>22.8</v>
      </c>
      <c r="G20" s="528">
        <v>50.1</v>
      </c>
      <c r="H20" s="528">
        <v>70</v>
      </c>
      <c r="I20" s="467" t="s">
        <v>288</v>
      </c>
      <c r="J20" s="156" t="s">
        <v>289</v>
      </c>
      <c r="K20" s="157">
        <v>200</v>
      </c>
      <c r="L20" s="159">
        <v>0.7</v>
      </c>
      <c r="M20" s="159">
        <v>0.3</v>
      </c>
      <c r="N20" s="159">
        <v>22.8</v>
      </c>
      <c r="O20" s="159">
        <v>50.1</v>
      </c>
      <c r="P20" s="159">
        <v>70</v>
      </c>
    </row>
    <row r="21" spans="1:16" ht="24" customHeight="1" x14ac:dyDescent="0.25">
      <c r="A21" s="507" t="s">
        <v>515</v>
      </c>
      <c r="B21" s="490" t="s">
        <v>10</v>
      </c>
      <c r="C21" s="500">
        <v>80</v>
      </c>
      <c r="D21" s="501">
        <v>4.4800000000000004</v>
      </c>
      <c r="E21" s="501">
        <v>0.64</v>
      </c>
      <c r="F21" s="501">
        <v>31.36</v>
      </c>
      <c r="G21" s="501">
        <v>188</v>
      </c>
      <c r="H21" s="501">
        <v>0</v>
      </c>
      <c r="I21" s="54" t="s">
        <v>33</v>
      </c>
      <c r="J21" s="14" t="s">
        <v>10</v>
      </c>
      <c r="K21" s="10">
        <v>50</v>
      </c>
      <c r="L21" s="55">
        <v>4.4800000000000004</v>
      </c>
      <c r="M21" s="55">
        <v>0.64</v>
      </c>
      <c r="N21" s="55">
        <v>31.36</v>
      </c>
      <c r="O21" s="55">
        <v>188</v>
      </c>
      <c r="P21" s="55">
        <v>0</v>
      </c>
    </row>
    <row r="22" spans="1:16" ht="24" customHeight="1" x14ac:dyDescent="0.25">
      <c r="A22" s="507" t="s">
        <v>516</v>
      </c>
      <c r="B22" s="490" t="s">
        <v>4</v>
      </c>
      <c r="C22" s="500">
        <v>60</v>
      </c>
      <c r="D22" s="501">
        <v>1.84</v>
      </c>
      <c r="E22" s="501">
        <v>0.48</v>
      </c>
      <c r="F22" s="501">
        <v>13.36</v>
      </c>
      <c r="G22" s="501">
        <v>69.599999999999994</v>
      </c>
      <c r="H22" s="501">
        <v>0</v>
      </c>
      <c r="I22" s="54" t="s">
        <v>34</v>
      </c>
      <c r="J22" s="14" t="s">
        <v>4</v>
      </c>
      <c r="K22" s="10">
        <v>20</v>
      </c>
      <c r="L22" s="55">
        <v>1.84</v>
      </c>
      <c r="M22" s="55">
        <v>0.48</v>
      </c>
      <c r="N22" s="55">
        <v>13.36</v>
      </c>
      <c r="O22" s="55">
        <v>69.900000000000006</v>
      </c>
      <c r="P22" s="55">
        <v>0</v>
      </c>
    </row>
    <row r="23" spans="1:16" ht="15.75" x14ac:dyDescent="0.25">
      <c r="A23" s="79"/>
      <c r="B23" s="355" t="s">
        <v>26</v>
      </c>
      <c r="C23" s="302"/>
      <c r="D23" s="178">
        <f>SUM(D16:D22)</f>
        <v>40.070000000000007</v>
      </c>
      <c r="E23" s="178">
        <f>SUM(E16:E22)</f>
        <v>37.229999999999997</v>
      </c>
      <c r="F23" s="178">
        <f>SUM(F16:F22)</f>
        <v>141.19</v>
      </c>
      <c r="G23" s="178">
        <f>SUM(G16:G22)</f>
        <v>1057.5999999999999</v>
      </c>
      <c r="H23" s="178">
        <f>SUM(H16:H22)</f>
        <v>80.73</v>
      </c>
      <c r="I23" s="185"/>
      <c r="J23" s="185"/>
      <c r="K23" s="185"/>
      <c r="L23" s="185">
        <f>SUM(L16:L22)</f>
        <v>34.370000000000005</v>
      </c>
      <c r="M23" s="185">
        <f>SUM(M16:M22)</f>
        <v>34.229999999999997</v>
      </c>
      <c r="N23" s="185">
        <f>SUM(N16:N22)</f>
        <v>138.49</v>
      </c>
      <c r="O23" s="188">
        <f>SUM(O16:O22)</f>
        <v>996.7</v>
      </c>
      <c r="P23" s="185">
        <f>SUM(P16:P22)</f>
        <v>78.73</v>
      </c>
    </row>
    <row r="24" spans="1:16" ht="16.5" x14ac:dyDescent="0.25">
      <c r="A24" s="751" t="s">
        <v>6</v>
      </c>
      <c r="B24" s="750"/>
      <c r="C24" s="118"/>
      <c r="D24" s="232"/>
      <c r="E24" s="232"/>
      <c r="F24" s="232"/>
      <c r="G24" s="232"/>
      <c r="H24" s="209"/>
      <c r="I24" s="209"/>
      <c r="J24" s="209"/>
      <c r="K24" s="209"/>
      <c r="L24" s="209"/>
      <c r="M24" s="209"/>
      <c r="N24" s="209"/>
      <c r="O24" s="209"/>
      <c r="P24" s="209"/>
    </row>
    <row r="25" spans="1:16" ht="21.95" customHeight="1" x14ac:dyDescent="0.25">
      <c r="A25" s="631" t="s">
        <v>517</v>
      </c>
      <c r="B25" s="548" t="s">
        <v>100</v>
      </c>
      <c r="C25" s="492">
        <v>200</v>
      </c>
      <c r="D25" s="501">
        <v>5.8</v>
      </c>
      <c r="E25" s="501">
        <v>5</v>
      </c>
      <c r="F25" s="501">
        <v>9.6</v>
      </c>
      <c r="G25" s="501">
        <v>106</v>
      </c>
      <c r="H25" s="501">
        <v>2.6</v>
      </c>
      <c r="I25" s="55"/>
      <c r="J25" s="55"/>
      <c r="K25" s="55"/>
      <c r="L25" s="55"/>
      <c r="M25" s="55"/>
      <c r="N25" s="55"/>
      <c r="O25" s="55"/>
      <c r="P25" s="55"/>
    </row>
    <row r="26" spans="1:16" ht="21.95" customHeight="1" x14ac:dyDescent="0.25">
      <c r="A26" s="647" t="s">
        <v>210</v>
      </c>
      <c r="B26" s="490" t="s">
        <v>432</v>
      </c>
      <c r="C26" s="550">
        <v>100</v>
      </c>
      <c r="D26" s="501">
        <v>4.4400000000000004</v>
      </c>
      <c r="E26" s="501">
        <v>9.66</v>
      </c>
      <c r="F26" s="501">
        <v>33.72</v>
      </c>
      <c r="G26" s="501">
        <v>216</v>
      </c>
      <c r="H26" s="501">
        <v>0</v>
      </c>
      <c r="I26" s="55"/>
      <c r="J26" s="55"/>
      <c r="K26" s="55"/>
      <c r="L26" s="90"/>
      <c r="M26" s="90"/>
      <c r="N26" s="90"/>
      <c r="O26" s="82"/>
      <c r="P26" s="55"/>
    </row>
    <row r="27" spans="1:16" ht="0.75" customHeight="1" x14ac:dyDescent="0.25">
      <c r="A27" s="648"/>
      <c r="B27" s="632"/>
      <c r="C27" s="633"/>
      <c r="D27" s="493"/>
      <c r="E27" s="493"/>
      <c r="F27" s="493"/>
      <c r="G27" s="563"/>
      <c r="H27" s="493"/>
      <c r="I27" s="55"/>
      <c r="J27" s="55"/>
      <c r="K27" s="55"/>
      <c r="L27" s="55"/>
      <c r="M27" s="55"/>
      <c r="N27" s="55"/>
      <c r="O27" s="55"/>
      <c r="P27" s="55"/>
    </row>
    <row r="28" spans="1:16" ht="15.75" x14ac:dyDescent="0.25">
      <c r="A28" s="79"/>
      <c r="B28" s="355" t="s">
        <v>26</v>
      </c>
      <c r="C28" s="302"/>
      <c r="D28" s="178">
        <f>SUM(D25:D27)</f>
        <v>10.24</v>
      </c>
      <c r="E28" s="178">
        <f>SUM(E25:E27)</f>
        <v>14.66</v>
      </c>
      <c r="F28" s="178">
        <f>SUM(F25:F27)</f>
        <v>43.32</v>
      </c>
      <c r="G28" s="178">
        <f>SUM(G25:G27)</f>
        <v>322</v>
      </c>
      <c r="H28" s="178">
        <f>SUM(H25:H27)</f>
        <v>2.6</v>
      </c>
      <c r="I28" s="185"/>
      <c r="J28" s="185"/>
      <c r="K28" s="185"/>
      <c r="L28" s="185"/>
      <c r="M28" s="185"/>
      <c r="N28" s="185"/>
      <c r="O28" s="188"/>
      <c r="P28" s="185"/>
    </row>
    <row r="29" spans="1:16" ht="16.5" customHeight="1" x14ac:dyDescent="0.25">
      <c r="A29" s="735" t="s">
        <v>7</v>
      </c>
      <c r="B29" s="736"/>
      <c r="C29" s="736"/>
      <c r="D29" s="736"/>
      <c r="E29" s="736"/>
      <c r="F29" s="736"/>
      <c r="G29" s="736"/>
      <c r="H29" s="736"/>
      <c r="I29" s="736"/>
      <c r="J29" s="736"/>
      <c r="K29" s="737"/>
      <c r="L29" s="209"/>
      <c r="M29" s="209"/>
      <c r="N29" s="209"/>
      <c r="O29" s="209"/>
      <c r="P29" s="209"/>
    </row>
    <row r="30" spans="1:16" ht="21.95" customHeight="1" x14ac:dyDescent="0.25">
      <c r="A30" s="521" t="s">
        <v>469</v>
      </c>
      <c r="B30" s="490" t="s">
        <v>336</v>
      </c>
      <c r="C30" s="542" t="s">
        <v>411</v>
      </c>
      <c r="D30" s="501">
        <v>4.3499999999999996</v>
      </c>
      <c r="E30" s="501">
        <v>8.1300000000000008</v>
      </c>
      <c r="F30" s="501">
        <v>2</v>
      </c>
      <c r="G30" s="501">
        <v>74</v>
      </c>
      <c r="H30" s="501">
        <v>2.2000000000000002</v>
      </c>
      <c r="I30" s="55"/>
      <c r="J30" s="55"/>
      <c r="K30" s="55"/>
      <c r="L30" s="55"/>
      <c r="M30" s="55"/>
      <c r="N30" s="55"/>
      <c r="O30" s="55"/>
      <c r="P30" s="55"/>
    </row>
    <row r="31" spans="1:16" ht="21.95" customHeight="1" x14ac:dyDescent="0.25">
      <c r="A31" s="521" t="s">
        <v>434</v>
      </c>
      <c r="B31" s="581" t="s">
        <v>433</v>
      </c>
      <c r="C31" s="542">
        <v>100</v>
      </c>
      <c r="D31" s="501">
        <v>17.2</v>
      </c>
      <c r="E31" s="501">
        <v>17.5</v>
      </c>
      <c r="F31" s="501">
        <v>7.42</v>
      </c>
      <c r="G31" s="501">
        <v>255</v>
      </c>
      <c r="H31" s="501">
        <v>1</v>
      </c>
      <c r="I31" s="55"/>
      <c r="J31" s="55"/>
      <c r="K31" s="55"/>
      <c r="L31" s="55"/>
      <c r="M31" s="55"/>
      <c r="N31" s="55"/>
      <c r="O31" s="55"/>
      <c r="P31" s="55"/>
    </row>
    <row r="32" spans="1:16" ht="21.95" customHeight="1" x14ac:dyDescent="0.25">
      <c r="A32" s="521" t="s">
        <v>530</v>
      </c>
      <c r="B32" s="525" t="s">
        <v>323</v>
      </c>
      <c r="C32" s="506">
        <v>200</v>
      </c>
      <c r="D32" s="504">
        <v>3.8</v>
      </c>
      <c r="E32" s="504">
        <v>9.8000000000000007</v>
      </c>
      <c r="F32" s="504">
        <v>25.4</v>
      </c>
      <c r="G32" s="504">
        <v>204</v>
      </c>
      <c r="H32" s="526">
        <v>27.8</v>
      </c>
      <c r="I32" s="55"/>
      <c r="J32" s="55"/>
      <c r="K32" s="55"/>
      <c r="L32" s="55"/>
      <c r="M32" s="55"/>
      <c r="N32" s="55"/>
      <c r="O32" s="55"/>
      <c r="P32" s="55"/>
    </row>
    <row r="33" spans="1:16" ht="21.95" customHeight="1" x14ac:dyDescent="0.25">
      <c r="A33" s="521" t="s">
        <v>520</v>
      </c>
      <c r="B33" s="490" t="s">
        <v>521</v>
      </c>
      <c r="C33" s="605">
        <v>200</v>
      </c>
      <c r="D33" s="501">
        <v>0.3</v>
      </c>
      <c r="E33" s="501">
        <v>0.6</v>
      </c>
      <c r="F33" s="501">
        <v>7.1</v>
      </c>
      <c r="G33" s="501">
        <v>35</v>
      </c>
      <c r="H33" s="501">
        <v>9.64</v>
      </c>
      <c r="I33" s="55"/>
      <c r="J33" s="55"/>
      <c r="K33" s="55"/>
      <c r="L33" s="55"/>
      <c r="M33" s="55"/>
      <c r="N33" s="55"/>
      <c r="O33" s="55"/>
      <c r="P33" s="55"/>
    </row>
    <row r="34" spans="1:16" ht="24" customHeight="1" x14ac:dyDescent="0.25">
      <c r="A34" s="507" t="s">
        <v>515</v>
      </c>
      <c r="B34" s="490" t="s">
        <v>10</v>
      </c>
      <c r="C34" s="500">
        <v>80</v>
      </c>
      <c r="D34" s="501">
        <v>3.36</v>
      </c>
      <c r="E34" s="501">
        <v>0.48</v>
      </c>
      <c r="F34" s="501">
        <v>23.52</v>
      </c>
      <c r="G34" s="501">
        <v>141</v>
      </c>
      <c r="H34" s="501">
        <v>0</v>
      </c>
      <c r="I34" s="55"/>
      <c r="J34" s="55"/>
      <c r="K34" s="55"/>
      <c r="L34" s="55"/>
      <c r="M34" s="55"/>
      <c r="N34" s="55"/>
      <c r="O34" s="55"/>
      <c r="P34" s="55"/>
    </row>
    <row r="35" spans="1:16" ht="25.5" customHeight="1" x14ac:dyDescent="0.25">
      <c r="A35" s="507" t="s">
        <v>516</v>
      </c>
      <c r="B35" s="490" t="s">
        <v>4</v>
      </c>
      <c r="C35" s="500">
        <v>40</v>
      </c>
      <c r="D35" s="501">
        <v>1.84</v>
      </c>
      <c r="E35" s="501">
        <v>0.48</v>
      </c>
      <c r="F35" s="501">
        <v>13.36</v>
      </c>
      <c r="G35" s="501">
        <v>45.6</v>
      </c>
      <c r="H35" s="501">
        <v>0</v>
      </c>
      <c r="I35" s="55"/>
      <c r="J35" s="55"/>
      <c r="K35" s="55"/>
      <c r="L35" s="55"/>
      <c r="M35" s="55"/>
      <c r="N35" s="55"/>
      <c r="O35" s="55"/>
      <c r="P35" s="55"/>
    </row>
    <row r="36" spans="1:16" ht="15" customHeight="1" x14ac:dyDescent="0.25">
      <c r="A36" s="79"/>
      <c r="B36" s="355" t="s">
        <v>26</v>
      </c>
      <c r="C36" s="207"/>
      <c r="D36" s="178">
        <f>SUM(D30:D35)</f>
        <v>30.849999999999998</v>
      </c>
      <c r="E36" s="178">
        <f>SUM(E30:E35)</f>
        <v>36.99</v>
      </c>
      <c r="F36" s="178">
        <f>SUM(F30:F35)</f>
        <v>78.8</v>
      </c>
      <c r="G36" s="179">
        <f>SUM(G30:G35)</f>
        <v>754.6</v>
      </c>
      <c r="H36" s="178">
        <f>SUM(H30:H35)</f>
        <v>40.64</v>
      </c>
      <c r="I36" s="185"/>
      <c r="J36" s="185"/>
      <c r="K36" s="185"/>
      <c r="L36" s="185"/>
      <c r="M36" s="185"/>
      <c r="N36" s="185"/>
      <c r="O36" s="188"/>
      <c r="P36" s="185"/>
    </row>
    <row r="37" spans="1:16" ht="16.5" customHeight="1" x14ac:dyDescent="0.25">
      <c r="A37" s="720" t="s">
        <v>53</v>
      </c>
      <c r="B37" s="734"/>
      <c r="C37" s="734"/>
      <c r="D37" s="734"/>
      <c r="E37" s="734"/>
      <c r="F37" s="734"/>
      <c r="G37" s="734"/>
      <c r="H37" s="734"/>
      <c r="I37" s="734"/>
      <c r="J37" s="734"/>
      <c r="K37" s="723"/>
      <c r="L37" s="209"/>
      <c r="M37" s="209"/>
      <c r="N37" s="209"/>
      <c r="O37" s="209"/>
      <c r="P37" s="209"/>
    </row>
    <row r="38" spans="1:16" ht="21.95" customHeight="1" x14ac:dyDescent="0.25">
      <c r="A38" s="521" t="s">
        <v>365</v>
      </c>
      <c r="B38" s="581" t="s">
        <v>338</v>
      </c>
      <c r="C38" s="542">
        <v>200</v>
      </c>
      <c r="D38" s="520">
        <v>10</v>
      </c>
      <c r="E38" s="520">
        <v>6.4</v>
      </c>
      <c r="F38" s="520">
        <v>17</v>
      </c>
      <c r="G38" s="528">
        <v>174</v>
      </c>
      <c r="H38" s="566">
        <v>1.2</v>
      </c>
      <c r="I38" s="82"/>
      <c r="J38" s="82"/>
      <c r="K38" s="82"/>
      <c r="L38" s="82"/>
      <c r="M38" s="82"/>
      <c r="N38" s="82"/>
      <c r="O38" s="82"/>
      <c r="P38" s="82"/>
    </row>
    <row r="39" spans="1:16" ht="15" customHeight="1" x14ac:dyDescent="0.25">
      <c r="A39" s="572" t="s">
        <v>514</v>
      </c>
      <c r="B39" s="529" t="s">
        <v>97</v>
      </c>
      <c r="C39" s="501">
        <v>36</v>
      </c>
      <c r="D39" s="528">
        <v>0.59</v>
      </c>
      <c r="E39" s="528">
        <v>0.47</v>
      </c>
      <c r="F39" s="528">
        <v>7.5</v>
      </c>
      <c r="G39" s="528">
        <v>36.6</v>
      </c>
      <c r="H39" s="528">
        <v>0</v>
      </c>
      <c r="I39" s="82"/>
      <c r="J39" s="82"/>
      <c r="K39" s="82"/>
      <c r="L39" s="82"/>
      <c r="M39" s="82"/>
      <c r="N39" s="82"/>
      <c r="O39" s="82"/>
      <c r="P39" s="82"/>
    </row>
    <row r="40" spans="1:16" ht="15" customHeight="1" x14ac:dyDescent="0.25">
      <c r="A40" s="33"/>
      <c r="B40" s="355" t="s">
        <v>26</v>
      </c>
      <c r="C40" s="302"/>
      <c r="D40" s="178">
        <f>SUM(D38:D39)</f>
        <v>10.59</v>
      </c>
      <c r="E40" s="178">
        <f>SUM(E38:E39)</f>
        <v>6.87</v>
      </c>
      <c r="F40" s="178">
        <f>SUM(F38:F39)</f>
        <v>24.5</v>
      </c>
      <c r="G40" s="179">
        <f>SUM(G38:G39)</f>
        <v>210.6</v>
      </c>
      <c r="H40" s="178">
        <f>SUM(H38:H39)</f>
        <v>1.2</v>
      </c>
      <c r="I40" s="185"/>
      <c r="J40" s="185"/>
      <c r="K40" s="185"/>
      <c r="L40" s="185">
        <f>SUM(L38:L39)</f>
        <v>0</v>
      </c>
      <c r="M40" s="185">
        <f>SUM(M38:M39)</f>
        <v>0</v>
      </c>
      <c r="N40" s="185">
        <f>SUM(N38:N39)</f>
        <v>0</v>
      </c>
      <c r="O40" s="188">
        <f>SUM(O38:O39)</f>
        <v>0</v>
      </c>
      <c r="P40" s="185">
        <f>SUM(P38:P39)</f>
        <v>0</v>
      </c>
    </row>
    <row r="41" spans="1:16" ht="15" customHeight="1" x14ac:dyDescent="0.25">
      <c r="A41" s="80"/>
      <c r="B41" s="20"/>
      <c r="C41" s="1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</row>
    <row r="42" spans="1:16" s="386" customFormat="1" ht="15" customHeight="1" x14ac:dyDescent="0.3">
      <c r="B42" s="375" t="s">
        <v>46</v>
      </c>
      <c r="C42" s="357"/>
      <c r="D42" s="345">
        <v>115.27</v>
      </c>
      <c r="E42" s="345">
        <v>115.27</v>
      </c>
      <c r="F42" s="345">
        <v>343.85</v>
      </c>
      <c r="G42" s="346">
        <v>2921</v>
      </c>
      <c r="H42" s="347">
        <v>218.94</v>
      </c>
      <c r="I42" s="419"/>
      <c r="J42" s="419"/>
      <c r="K42" s="419"/>
      <c r="L42" s="417">
        <v>115.93</v>
      </c>
      <c r="M42" s="417">
        <v>92.48</v>
      </c>
      <c r="N42" s="417">
        <v>291.33</v>
      </c>
      <c r="O42" s="418">
        <v>1572</v>
      </c>
      <c r="P42" s="419">
        <v>89</v>
      </c>
    </row>
    <row r="44" spans="1:16" x14ac:dyDescent="0.25">
      <c r="A44" s="304" t="s">
        <v>393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5"/>
    </row>
  </sheetData>
  <mergeCells count="12">
    <mergeCell ref="A37:K37"/>
    <mergeCell ref="A26:A27"/>
    <mergeCell ref="A29:K29"/>
    <mergeCell ref="D1:H1"/>
    <mergeCell ref="A2:A3"/>
    <mergeCell ref="A11:B11"/>
    <mergeCell ref="L1:P1"/>
    <mergeCell ref="A4:B4"/>
    <mergeCell ref="A15:B15"/>
    <mergeCell ref="A24:B24"/>
    <mergeCell ref="I2:I3"/>
    <mergeCell ref="I4:J4"/>
  </mergeCells>
  <pageMargins left="0.59055118110236227" right="0.39370078740157483" top="0.39370078740157483" bottom="0.39370078740157483" header="0" footer="0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первый</vt:lpstr>
      <vt:lpstr>второй</vt:lpstr>
      <vt:lpstr>третий</vt:lpstr>
      <vt:lpstr>четвёртый</vt:lpstr>
      <vt:lpstr>пятый</vt:lpstr>
      <vt:lpstr>шестой</vt:lpstr>
      <vt:lpstr>седьмой</vt:lpstr>
      <vt:lpstr>восьмой</vt:lpstr>
      <vt:lpstr>девятый</vt:lpstr>
      <vt:lpstr>десятый</vt:lpstr>
      <vt:lpstr>одиннадцатый</vt:lpstr>
      <vt:lpstr>двенадцатый</vt:lpstr>
      <vt:lpstr>тринадцатый</vt:lpstr>
      <vt:lpstr>четырнадцатый</vt:lpstr>
      <vt:lpstr>Лист1</vt:lpstr>
      <vt:lpstr>Лист2</vt:lpstr>
      <vt:lpstr>Лист3</vt:lpstr>
      <vt:lpstr>Лист5</vt:lpstr>
      <vt:lpstr>Лист4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2023-08-31T07:18:04Z</dcterms:modified>
</cp:coreProperties>
</file>